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280" windowHeight="8055" tabRatio="782" firstSheet="15" activeTab="18"/>
  </bookViews>
  <sheets>
    <sheet name="Регистрация" sheetId="1" r:id="rId1"/>
    <sheet name="Кросс-Поход" sheetId="2" r:id="rId2"/>
    <sheet name="СпортОр" sheetId="3" r:id="rId3"/>
    <sheet name="СпортОр (м)" sheetId="4" r:id="rId4"/>
    <sheet name="СпортОр (ж)" sheetId="5" r:id="rId5"/>
    <sheet name="вело результат" sheetId="6" r:id="rId6"/>
    <sheet name="вело результат (м)" sheetId="7" r:id="rId7"/>
    <sheet name="вело результат (ж)" sheetId="8" r:id="rId8"/>
    <sheet name="ТВТ" sheetId="9" r:id="rId9"/>
    <sheet name="ТВТ (М)" sheetId="10" r:id="rId10"/>
    <sheet name="ТВТ (ж)" sheetId="11" r:id="rId11"/>
    <sheet name="ТВТ Командная" sheetId="12" r:id="rId12"/>
    <sheet name="Пешеходка Личное" sheetId="13" r:id="rId13"/>
    <sheet name="Пешеходка Личное (М)" sheetId="14" r:id="rId14"/>
    <sheet name="Пешеходка Личное (ж)" sheetId="15" r:id="rId15"/>
    <sheet name="Общий зачет Личное" sheetId="16" r:id="rId16"/>
    <sheet name="Общий зачет Личное (М)" sheetId="17" r:id="rId17"/>
    <sheet name="Общий зачет Личное (ж)" sheetId="18" r:id="rId18"/>
    <sheet name="Общий зачет Команды" sheetId="19" r:id="rId19"/>
  </sheets>
  <definedNames>
    <definedName name="_xlnm.Print_Titles" localSheetId="8">'ТВТ'!$1:$2</definedName>
    <definedName name="_xlnm.Print_Titles" localSheetId="10">'ТВТ (ж)'!$1:$2</definedName>
    <definedName name="_xlnm.Print_Titles" localSheetId="9">'ТВТ (М)'!$1:$2</definedName>
    <definedName name="_xlnm.Print_Titles" localSheetId="11">'ТВТ Командная'!$3:$4</definedName>
    <definedName name="_xlnm.Print_Area" localSheetId="8">'ТВТ'!$A$1:$Z$53</definedName>
    <definedName name="_xlnm.Print_Area" localSheetId="10">'ТВТ (ж)'!$A$1:$Z$20</definedName>
    <definedName name="_xlnm.Print_Area" localSheetId="9">'ТВТ (М)'!$A$1:$Z$35</definedName>
    <definedName name="_xlnm.Print_Area" localSheetId="11">'ТВТ Командная'!$A$1:$AL$94</definedName>
  </definedNames>
  <calcPr fullCalcOnLoad="1"/>
</workbook>
</file>

<file path=xl/sharedStrings.xml><?xml version="1.0" encoding="utf-8"?>
<sst xmlns="http://schemas.openxmlformats.org/spreadsheetml/2006/main" count="5592" uniqueCount="311">
  <si>
    <t>пол</t>
  </si>
  <si>
    <t xml:space="preserve">Команда </t>
  </si>
  <si>
    <t>Старт</t>
  </si>
  <si>
    <t>Финиш</t>
  </si>
  <si>
    <t>Результат</t>
  </si>
  <si>
    <t>Место</t>
  </si>
  <si>
    <t>№ п/п</t>
  </si>
  <si>
    <t>Время на трассе</t>
  </si>
  <si>
    <t>Ворота</t>
  </si>
  <si>
    <t>Фамилия, И., О.</t>
  </si>
  <si>
    <t>Штраф</t>
  </si>
  <si>
    <t>Результат (сумма 2 попыток)</t>
  </si>
  <si>
    <t>Сводный протокол по дистанции:</t>
  </si>
  <si>
    <t>Штрафной коэфф</t>
  </si>
  <si>
    <t>Фигурное вождение велосипеда</t>
  </si>
  <si>
    <t>КВ</t>
  </si>
  <si>
    <t>Дата проведения:</t>
  </si>
  <si>
    <t>Личн. № участн.</t>
  </si>
  <si>
    <t>ФИО участника</t>
  </si>
  <si>
    <t>Наименование команды</t>
  </si>
  <si>
    <t>Наименование тур.объединения</t>
  </si>
  <si>
    <t>Время на дистанции</t>
  </si>
  <si>
    <t>Штрафы</t>
  </si>
  <si>
    <t>Примечания</t>
  </si>
  <si>
    <t>Мин</t>
  </si>
  <si>
    <t>Сек</t>
  </si>
  <si>
    <t>Время</t>
  </si>
  <si>
    <t>Клуб</t>
  </si>
  <si>
    <t>Команда</t>
  </si>
  <si>
    <t>Взятые КП</t>
  </si>
  <si>
    <t>Сумма баллов</t>
  </si>
  <si>
    <t>Протокол дистанции:  Кросс-Поход</t>
  </si>
  <si>
    <t>21-22 сентября 2007 г.</t>
  </si>
  <si>
    <t>Стоимость КП</t>
  </si>
  <si>
    <t>Всего команд на слете:</t>
  </si>
  <si>
    <t>Пол</t>
  </si>
  <si>
    <t>м</t>
  </si>
  <si>
    <t>Протокол дистанции:  Около-спортивное ориентирование</t>
  </si>
  <si>
    <t>22 сентября 2007 г.</t>
  </si>
  <si>
    <t>ч</t>
  </si>
  <si>
    <t>с</t>
  </si>
  <si>
    <t>Время на дист.</t>
  </si>
  <si>
    <t>Место (лич)</t>
  </si>
  <si>
    <t>Баллы в общ. Зачет (лич)</t>
  </si>
  <si>
    <t>Коллектив</t>
  </si>
  <si>
    <t>Всего участников</t>
  </si>
  <si>
    <t>Шаталин Дмитрий Валентинович</t>
  </si>
  <si>
    <t>Смертельный зацеп</t>
  </si>
  <si>
    <t>Перово</t>
  </si>
  <si>
    <t>Голубева Татьяна Евгеньевна</t>
  </si>
  <si>
    <t>Лекомцева Инна Геннадьевна</t>
  </si>
  <si>
    <t>Тарасов Олег Игоревич</t>
  </si>
  <si>
    <t>Торпеда</t>
  </si>
  <si>
    <t>Запхалов Юрий</t>
  </si>
  <si>
    <t>Пономарева Мария</t>
  </si>
  <si>
    <t>Комаров Лев</t>
  </si>
  <si>
    <t>Кунцево</t>
  </si>
  <si>
    <t>Сёмкин Илья</t>
  </si>
  <si>
    <t>Бувина Татьяна</t>
  </si>
  <si>
    <t>Зюзин Олег</t>
  </si>
  <si>
    <t>Иванова Нина</t>
  </si>
  <si>
    <t>Быков Филипп</t>
  </si>
  <si>
    <t>Корякин Иван</t>
  </si>
  <si>
    <t>Дети свободы</t>
  </si>
  <si>
    <t>Курамин Дмитрий</t>
  </si>
  <si>
    <t>LandCruiser</t>
  </si>
  <si>
    <t>Курамин Дмитрий 2</t>
  </si>
  <si>
    <t>Курамин Дмитрий 3</t>
  </si>
  <si>
    <t>Вереина Ольга</t>
  </si>
  <si>
    <t>Веселов Михаил</t>
  </si>
  <si>
    <t>Заикин Дмитрий</t>
  </si>
  <si>
    <t>Камушкин Андрей</t>
  </si>
  <si>
    <t>Рогова Наталья</t>
  </si>
  <si>
    <t>Мишки-Зайчики</t>
  </si>
  <si>
    <t>Перово+</t>
  </si>
  <si>
    <t>Похващев Егор</t>
  </si>
  <si>
    <t>Сергеева О</t>
  </si>
  <si>
    <t>СТП</t>
  </si>
  <si>
    <t>Заболотин А</t>
  </si>
  <si>
    <t>Казанкова А</t>
  </si>
  <si>
    <t>кэп</t>
  </si>
  <si>
    <t>Axon-Team</t>
  </si>
  <si>
    <t>Каменецкая Екатерина</t>
  </si>
  <si>
    <t>Алексеева Альбина Игоревна</t>
  </si>
  <si>
    <t>Мусин Марат Дамирович</t>
  </si>
  <si>
    <t>ж</t>
  </si>
  <si>
    <t>Гараев Алексей</t>
  </si>
  <si>
    <t>Озеров Сергей</t>
  </si>
  <si>
    <t>Румянцев Андрей</t>
  </si>
  <si>
    <t>Бертов Михаил</t>
  </si>
  <si>
    <t>Кубарев Сергей Николаевич</t>
  </si>
  <si>
    <t>ТКТ</t>
  </si>
  <si>
    <t>Сольфеджио</t>
  </si>
  <si>
    <t>Кубарева Мария Владимировна</t>
  </si>
  <si>
    <t>Кубарев Александр Сергеевич</t>
  </si>
  <si>
    <t>Григорьева Татьяна</t>
  </si>
  <si>
    <t>Богинская Анастасия Петровна</t>
  </si>
  <si>
    <t>Григ</t>
  </si>
  <si>
    <t>Шендрик С</t>
  </si>
  <si>
    <t>ОАО Гос.МКБ</t>
  </si>
  <si>
    <t>Вымпел</t>
  </si>
  <si>
    <t>Клюквиж Е</t>
  </si>
  <si>
    <t>Сенькова Г</t>
  </si>
  <si>
    <t>Хлопов Олег Геннадьевич</t>
  </si>
  <si>
    <t>Сокол</t>
  </si>
  <si>
    <t>Войтов Виктор Николаевич</t>
  </si>
  <si>
    <t>Широкова Галина Алексеевна</t>
  </si>
  <si>
    <t>Штернов Николай Петрович</t>
  </si>
  <si>
    <t>Круговых Артем Валентинович</t>
  </si>
  <si>
    <t>Ерохин Кирилл Евгеньевич</t>
  </si>
  <si>
    <t>Чечако</t>
  </si>
  <si>
    <t>Ерохина Елена Владимировна</t>
  </si>
  <si>
    <t>Ладонцев Филипп Евгеньевич</t>
  </si>
  <si>
    <t>Щербаков И</t>
  </si>
  <si>
    <t>Егоров Андрей Игоревич</t>
  </si>
  <si>
    <t>Пингвины</t>
  </si>
  <si>
    <t>Егоров Игорь Викторович</t>
  </si>
  <si>
    <t>Мячиков Юрий Викторович</t>
  </si>
  <si>
    <t>Дмитриев А</t>
  </si>
  <si>
    <t>Гелемеев Михаил Анатольевич</t>
  </si>
  <si>
    <t>Мягков Андрей Владимирович</t>
  </si>
  <si>
    <t>Тертычная Анна Евгеньевна</t>
  </si>
  <si>
    <t>Петров Леонид Николаевич</t>
  </si>
  <si>
    <t>Потехина Мария Сергеевна</t>
  </si>
  <si>
    <t>Деменкова Евгения Вячеслав</t>
  </si>
  <si>
    <t>Карлова Людмила Геннадьевна</t>
  </si>
  <si>
    <t>Лебедев Валерий</t>
  </si>
  <si>
    <t>перово</t>
  </si>
  <si>
    <t>Пластинин Сергей</t>
  </si>
  <si>
    <t>Миронова Кира Анатольевна</t>
  </si>
  <si>
    <t>Осиповский Митяй</t>
  </si>
  <si>
    <t>Пингвины2</t>
  </si>
  <si>
    <t>Осиповский Николай</t>
  </si>
  <si>
    <t>Дубинина Ксения</t>
  </si>
  <si>
    <t>Панаев Ян</t>
  </si>
  <si>
    <t>Невструева Олеся</t>
  </si>
  <si>
    <t>Микрюков Виктор</t>
  </si>
  <si>
    <t>Бойко Владимир</t>
  </si>
  <si>
    <t>Шапир Борис</t>
  </si>
  <si>
    <t>Войтенков Антон</t>
  </si>
  <si>
    <t>Космачев Эдуард</t>
  </si>
  <si>
    <t>Кокос</t>
  </si>
  <si>
    <t>Коровин Николай</t>
  </si>
  <si>
    <t>Эшлер Илья</t>
  </si>
  <si>
    <t>Коль Александра</t>
  </si>
  <si>
    <t>Эшлер мл.</t>
  </si>
  <si>
    <t>Генераова Елена</t>
  </si>
  <si>
    <t>Левашов Михаил</t>
  </si>
  <si>
    <t>Генералов Александр</t>
  </si>
  <si>
    <t>Кожевникова Галина</t>
  </si>
  <si>
    <t>Харькова Елена</t>
  </si>
  <si>
    <t>лич</t>
  </si>
  <si>
    <t>Харьков Сергей</t>
  </si>
  <si>
    <t>Сахаров Николай</t>
  </si>
  <si>
    <t>Пингвины 2</t>
  </si>
  <si>
    <t>Марченко Люда</t>
  </si>
  <si>
    <t>Кондратович Павел</t>
  </si>
  <si>
    <t>Кудинова Анна</t>
  </si>
  <si>
    <t>Затлер Андрей</t>
  </si>
  <si>
    <t>Коротков Павел</t>
  </si>
  <si>
    <t>Короткова Ольга</t>
  </si>
  <si>
    <t>Лисняк Михаил</t>
  </si>
  <si>
    <t>Шапир Игорь</t>
  </si>
  <si>
    <t>Лапина Маша</t>
  </si>
  <si>
    <t>Мармазов Михаил</t>
  </si>
  <si>
    <t>Леонова Ирина</t>
  </si>
  <si>
    <t>Венчура Анастасия</t>
  </si>
  <si>
    <t>Соловьев Илья</t>
  </si>
  <si>
    <t>Кондрашов Игорь</t>
  </si>
  <si>
    <t>В/З</t>
  </si>
  <si>
    <t>Снятие</t>
  </si>
  <si>
    <t>Баллы в общ. Зачет (л)</t>
  </si>
  <si>
    <t xml:space="preserve"> </t>
  </si>
  <si>
    <t>Баллы в общ. Зачет (к)</t>
  </si>
  <si>
    <t>ТПТ</t>
  </si>
  <si>
    <t>Время старта</t>
  </si>
  <si>
    <t>Время финиша</t>
  </si>
  <si>
    <t>Баллы</t>
  </si>
  <si>
    <t>ТВеТ</t>
  </si>
  <si>
    <t>ТВТ</t>
  </si>
  <si>
    <t>Спортивое ориентирование</t>
  </si>
  <si>
    <t>Эскимосский переворот</t>
  </si>
  <si>
    <t>Командная гонка вода</t>
  </si>
  <si>
    <t>Кросс-поход</t>
  </si>
  <si>
    <t>Клепова Лена</t>
  </si>
  <si>
    <t>Отсечка</t>
  </si>
  <si>
    <t>Трасса</t>
  </si>
  <si>
    <t>Узлы</t>
  </si>
  <si>
    <t>??????</t>
  </si>
  <si>
    <t>Суд симп</t>
  </si>
  <si>
    <t>13 лет</t>
  </si>
  <si>
    <t>Ф</t>
  </si>
  <si>
    <t>ф</t>
  </si>
  <si>
    <t>Общий зачет</t>
  </si>
  <si>
    <t>49-50</t>
  </si>
  <si>
    <t>51-52</t>
  </si>
  <si>
    <t>6</t>
  </si>
  <si>
    <t>7</t>
  </si>
  <si>
    <t>28</t>
  </si>
  <si>
    <t>29-31</t>
  </si>
  <si>
    <t>32</t>
  </si>
  <si>
    <t>39</t>
  </si>
  <si>
    <t>NoName</t>
  </si>
  <si>
    <t>№ Команды</t>
  </si>
  <si>
    <t>Вне зачета</t>
  </si>
  <si>
    <t>нет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</si>
  <si>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</si>
  <si>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</si>
  <si>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</si>
  <si>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</si>
  <si>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</si>
  <si>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</si>
  <si>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</si>
  <si>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</si>
  <si>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</si>
  <si>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</si>
  <si>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</si>
  <si>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</si>
  <si>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</si>
  <si>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</si>
  <si>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Ралли</t>
  </si>
  <si>
    <t>-</t>
  </si>
  <si>
    <t>Муканова Екатерина</t>
  </si>
  <si>
    <t>Виноварова Марина</t>
  </si>
  <si>
    <t>Кроткова Ольга</t>
  </si>
  <si>
    <t>14-15</t>
  </si>
  <si>
    <t>17</t>
  </si>
  <si>
    <t>18</t>
  </si>
  <si>
    <t>19</t>
  </si>
  <si>
    <t>19-20</t>
  </si>
  <si>
    <t>21</t>
  </si>
  <si>
    <t>22</t>
  </si>
  <si>
    <t>23</t>
  </si>
  <si>
    <t>24</t>
  </si>
  <si>
    <t>25</t>
  </si>
  <si>
    <t>26</t>
  </si>
  <si>
    <t>27-28</t>
  </si>
  <si>
    <t>20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</si>
  <si>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</si>
  <si>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</si>
  <si>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</si>
  <si>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</si>
  <si>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</si>
  <si>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</si>
  <si>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</si>
  <si>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</si>
  <si>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</si>
  <si>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</si>
  <si>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41</t>
  </si>
  <si>
    <t>42</t>
  </si>
  <si>
    <t>43</t>
  </si>
  <si>
    <t>44</t>
  </si>
  <si>
    <t>45</t>
  </si>
  <si>
    <t>46</t>
  </si>
  <si>
    <t>47</t>
  </si>
  <si>
    <t>киль (участник сошел с трассы)</t>
  </si>
  <si>
    <t>киль</t>
  </si>
  <si>
    <t>байдарка</t>
  </si>
  <si>
    <t>вне зачета</t>
  </si>
  <si>
    <t xml:space="preserve">Кубарев Александр </t>
  </si>
  <si>
    <t xml:space="preserve">Гелемеев Михаил </t>
  </si>
  <si>
    <t xml:space="preserve">Мягков Андрей </t>
  </si>
  <si>
    <t>Карач Виталик</t>
  </si>
  <si>
    <t xml:space="preserve">Мусин Марат </t>
  </si>
  <si>
    <t>Генералова Елена</t>
  </si>
  <si>
    <t xml:space="preserve">Тарасов Олег </t>
  </si>
  <si>
    <t xml:space="preserve">Шаталин Дмитрий </t>
  </si>
  <si>
    <t xml:space="preserve">Голубева Татьяна </t>
  </si>
  <si>
    <t xml:space="preserve">Лекомцева Инна </t>
  </si>
  <si>
    <t>Баллы командное</t>
  </si>
  <si>
    <t>личные</t>
  </si>
  <si>
    <t>Время на трассе (лучший результат)</t>
  </si>
  <si>
    <t>Время на трассе        (2 попытка)</t>
  </si>
  <si>
    <t>Время на трассе        (1 попытка)</t>
  </si>
  <si>
    <t xml:space="preserve">Кубарева Мария </t>
  </si>
  <si>
    <t/>
  </si>
  <si>
    <t xml:space="preserve">Широкова Галина </t>
  </si>
  <si>
    <t xml:space="preserve">Ерохина Елена </t>
  </si>
  <si>
    <t xml:space="preserve">Тертычная Анна </t>
  </si>
  <si>
    <t xml:space="preserve">Войтов Виктор </t>
  </si>
  <si>
    <t xml:space="preserve">Кубарев Сергей </t>
  </si>
  <si>
    <t xml:space="preserve">Мячиков Юрий </t>
  </si>
  <si>
    <t xml:space="preserve">Штернов Николай </t>
  </si>
  <si>
    <t xml:space="preserve">Ерохин Кирилл </t>
  </si>
  <si>
    <t xml:space="preserve">Егоров Игорь </t>
  </si>
  <si>
    <t xml:space="preserve">Егоров Андрей </t>
  </si>
  <si>
    <t>40</t>
  </si>
  <si>
    <t>Протокол дистанции:  Около-спортивное ориентирование (мужчины)</t>
  </si>
  <si>
    <t>Протокол дистанции:  Около-спортивное ориентирование (женщины)</t>
  </si>
  <si>
    <t>Фигурное вождение велосипеда (мужчины)</t>
  </si>
  <si>
    <t>32-34</t>
  </si>
  <si>
    <t>53-54</t>
  </si>
  <si>
    <t>55-56</t>
  </si>
  <si>
    <t>57</t>
  </si>
  <si>
    <t>58</t>
  </si>
  <si>
    <t>59-60</t>
  </si>
  <si>
    <t>61</t>
  </si>
  <si>
    <t>62-65</t>
  </si>
  <si>
    <t>Фигурное вождение велосипеда (женщины)</t>
  </si>
  <si>
    <t>ТПТ (мужчины)</t>
  </si>
  <si>
    <t>ТПТ (женщины)</t>
  </si>
  <si>
    <t>Общий зачет (мужчины)</t>
  </si>
  <si>
    <t>Общий зачет (женщины)</t>
  </si>
  <si>
    <t>Общий зачет (команды)</t>
  </si>
  <si>
    <t>22-23.09.07</t>
  </si>
  <si>
    <t>Тепеницына Е</t>
  </si>
  <si>
    <t>24-25</t>
  </si>
  <si>
    <t>15-16</t>
  </si>
  <si>
    <t>8-10</t>
  </si>
  <si>
    <t>48</t>
  </si>
  <si>
    <t>36-37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</si>
</sst>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рубб&quot;;\-#,##0&quot; рубб&quot;"/>
    <numFmt numFmtId="173" formatCode="#,##0&quot; рубб&quot;;[Red]\-#,##0&quot; рубб&quot;"/>
    <numFmt numFmtId="174" formatCode="#,##0.00&quot; рубб&quot;;\-#,##0.00&quot; рубб&quot;"/>
    <numFmt numFmtId="175" formatCode="#,##0.00&quot; рубб&quot;;[Red]\-#,##0.00&quot; рубб&quot;"/>
    <numFmt numFmtId="176" formatCode="_-* #,##0&quot; рубб&quot;_-;\-* #,##0&quot; рубб&quot;_-;_-* &quot;-&quot;&quot; рубб&quot;_-;_-@_-"/>
    <numFmt numFmtId="177" formatCode="_-* #,##0_ _р_у_б_._-;\-* #,##0_ _р_у_б_._-;_-* &quot;-&quot;_ _р_у_б_._-;_-@_-"/>
    <numFmt numFmtId="178" formatCode="_-* #,##0.00&quot; рубб&quot;_-;\-* #,##0.00&quot; рубб&quot;_-;_-* &quot;-&quot;??&quot; рубб&quot;_-;_-@_-"/>
    <numFmt numFmtId="179" formatCode="_-* #,##0.00_ _р_у_б_._-;\-* #,##0.00_ _р_у_б_._-;_-* &quot;-&quot;??_ _р_у_б_._-;_-@_-"/>
    <numFmt numFmtId="180" formatCode="[h]:mm:ss;@"/>
    <numFmt numFmtId="181" formatCode="h:mm;@"/>
    <numFmt numFmtId="182" formatCode="[$-FC19]ddd&quot; &quot;dd&quot; &quot;mmmm&quot;, &quot;yyyy"/>
    <numFmt numFmtId="183" formatCode="mm:ss.0;@"/>
    <numFmt numFmtId="184" formatCode="h:mm:ss;@"/>
    <numFmt numFmtId="185" formatCode="[$-409]h:mm:ss\ AM/PM"/>
    <numFmt numFmtId="186" formatCode="mmm\-yyyy"/>
    <numFmt numFmtId="187" formatCode="0.00_ ;[Red]\-0.00\ "/>
    <numFmt numFmtId="188" formatCode="[$-FC19]d\ mmmm\ yyyy\ &quot;г.&quot;"/>
    <numFmt numFmtId="189" formatCode="[$-F400]h:mm:ss\ AM/PM"/>
  </numFmts>
  <fonts count="34">
    <font>
      <sz val="10"/>
      <name val="Arial Cyr"/>
      <family val="0"/>
    </font>
    <font>
      <sz val="10"/>
      <color indexed="47"/>
      <name val="Arial Cyr"/>
      <family val="2"/>
    </font>
    <font>
      <sz val="11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6"/>
      <name val="Times New Roman"/>
      <family val="1"/>
    </font>
    <font>
      <sz val="12"/>
      <color indexed="22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3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184" fontId="8" fillId="0" borderId="15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10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wrapText="1"/>
    </xf>
    <xf numFmtId="184" fontId="10" fillId="0" borderId="15" xfId="0" applyNumberFormat="1" applyFont="1" applyBorder="1" applyAlignment="1">
      <alignment horizontal="center" wrapText="1"/>
    </xf>
    <xf numFmtId="1" fontId="10" fillId="0" borderId="15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1" fontId="10" fillId="0" borderId="14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184" fontId="0" fillId="0" borderId="0" xfId="0" applyNumberFormat="1" applyAlignment="1">
      <alignment/>
    </xf>
    <xf numFmtId="184" fontId="0" fillId="0" borderId="10" xfId="0" applyNumberFormat="1" applyBorder="1" applyAlignment="1">
      <alignment/>
    </xf>
    <xf numFmtId="49" fontId="10" fillId="0" borderId="24" xfId="0" applyNumberFormat="1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left" wrapText="1"/>
    </xf>
    <xf numFmtId="180" fontId="2" fillId="0" borderId="10" xfId="0" applyNumberFormat="1" applyFont="1" applyBorder="1" applyAlignment="1">
      <alignment/>
    </xf>
    <xf numFmtId="49" fontId="10" fillId="0" borderId="15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left" wrapText="1"/>
    </xf>
    <xf numFmtId="21" fontId="0" fillId="0" borderId="15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2" fontId="0" fillId="0" borderId="17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0" xfId="0" applyNumberFormat="1" applyAlignment="1">
      <alignment/>
    </xf>
    <xf numFmtId="0" fontId="0" fillId="0" borderId="26" xfId="0" applyBorder="1" applyAlignment="1">
      <alignment/>
    </xf>
    <xf numFmtId="1" fontId="10" fillId="0" borderId="27" xfId="0" applyNumberFormat="1" applyFont="1" applyBorder="1" applyAlignment="1">
      <alignment horizontal="center" wrapText="1"/>
    </xf>
    <xf numFmtId="184" fontId="10" fillId="0" borderId="24" xfId="0" applyNumberFormat="1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2" fontId="0" fillId="0" borderId="28" xfId="0" applyNumberFormat="1" applyBorder="1" applyAlignment="1">
      <alignment/>
    </xf>
    <xf numFmtId="184" fontId="10" fillId="0" borderId="10" xfId="0" applyNumberFormat="1" applyFont="1" applyBorder="1" applyAlignment="1">
      <alignment horizontal="center" wrapText="1"/>
    </xf>
    <xf numFmtId="2" fontId="0" fillId="0" borderId="29" xfId="0" applyNumberFormat="1" applyBorder="1" applyAlignment="1">
      <alignment/>
    </xf>
    <xf numFmtId="0" fontId="0" fillId="0" borderId="11" xfId="0" applyBorder="1" applyAlignment="1">
      <alignment/>
    </xf>
    <xf numFmtId="184" fontId="10" fillId="0" borderId="14" xfId="0" applyNumberFormat="1" applyFont="1" applyBorder="1" applyAlignment="1">
      <alignment horizontal="center" wrapText="1"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21" fontId="0" fillId="0" borderId="23" xfId="0" applyNumberFormat="1" applyBorder="1" applyAlignment="1">
      <alignment/>
    </xf>
    <xf numFmtId="184" fontId="0" fillId="0" borderId="14" xfId="0" applyNumberFormat="1" applyBorder="1" applyAlignment="1">
      <alignment/>
    </xf>
    <xf numFmtId="187" fontId="8" fillId="0" borderId="15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wrapText="1"/>
    </xf>
    <xf numFmtId="21" fontId="6" fillId="0" borderId="0" xfId="0" applyNumberFormat="1" applyFont="1" applyBorder="1" applyAlignment="1">
      <alignment wrapText="1"/>
    </xf>
    <xf numFmtId="187" fontId="8" fillId="0" borderId="21" xfId="0" applyNumberFormat="1" applyFont="1" applyBorder="1" applyAlignment="1">
      <alignment horizontal="center" wrapTex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87" fontId="0" fillId="0" borderId="16" xfId="0" applyNumberFormat="1" applyBorder="1" applyAlignment="1">
      <alignment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/>
    </xf>
    <xf numFmtId="49" fontId="0" fillId="0" borderId="29" xfId="0" applyNumberFormat="1" applyBorder="1" applyAlignment="1">
      <alignment/>
    </xf>
    <xf numFmtId="187" fontId="8" fillId="0" borderId="10" xfId="0" applyNumberFormat="1" applyFont="1" applyBorder="1" applyAlignment="1">
      <alignment horizontal="center" vertical="center" wrapText="1"/>
    </xf>
    <xf numFmtId="187" fontId="8" fillId="0" borderId="15" xfId="0" applyNumberFormat="1" applyFont="1" applyBorder="1" applyAlignment="1">
      <alignment horizontal="center" wrapText="1"/>
    </xf>
    <xf numFmtId="187" fontId="8" fillId="0" borderId="21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187" fontId="8" fillId="0" borderId="2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17" borderId="0" xfId="0" applyFill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17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87" fontId="8" fillId="24" borderId="45" xfId="0" applyNumberFormat="1" applyFont="1" applyFill="1" applyBorder="1" applyAlignment="1">
      <alignment horizontal="center" vertical="center" wrapText="1"/>
    </xf>
    <xf numFmtId="187" fontId="8" fillId="24" borderId="16" xfId="0" applyNumberFormat="1" applyFont="1" applyFill="1" applyBorder="1" applyAlignment="1">
      <alignment horizontal="center" vertical="center" wrapText="1"/>
    </xf>
    <xf numFmtId="187" fontId="8" fillId="24" borderId="46" xfId="0" applyNumberFormat="1" applyFont="1" applyFill="1" applyBorder="1" applyAlignment="1">
      <alignment horizontal="center" vertical="center" wrapText="1"/>
    </xf>
    <xf numFmtId="187" fontId="8" fillId="0" borderId="16" xfId="0" applyNumberFormat="1" applyFont="1" applyBorder="1" applyAlignment="1">
      <alignment horizontal="center" vertical="center" wrapText="1"/>
    </xf>
    <xf numFmtId="187" fontId="8" fillId="24" borderId="47" xfId="0" applyNumberFormat="1" applyFont="1" applyFill="1" applyBorder="1" applyAlignment="1">
      <alignment horizontal="center" vertical="center" wrapText="1"/>
    </xf>
    <xf numFmtId="187" fontId="8" fillId="0" borderId="46" xfId="0" applyNumberFormat="1" applyFont="1" applyBorder="1" applyAlignment="1">
      <alignment horizontal="center" vertical="center" wrapText="1"/>
    </xf>
    <xf numFmtId="187" fontId="8" fillId="0" borderId="48" xfId="0" applyNumberFormat="1" applyFont="1" applyBorder="1" applyAlignment="1">
      <alignment horizontal="center" vertical="center" wrapText="1"/>
    </xf>
    <xf numFmtId="187" fontId="8" fillId="0" borderId="45" xfId="0" applyNumberFormat="1" applyFont="1" applyBorder="1" applyAlignment="1">
      <alignment horizontal="center" vertical="center" wrapText="1"/>
    </xf>
    <xf numFmtId="187" fontId="8" fillId="24" borderId="18" xfId="0" applyNumberFormat="1" applyFont="1" applyFill="1" applyBorder="1" applyAlignment="1">
      <alignment horizontal="center" vertical="center" wrapText="1"/>
    </xf>
    <xf numFmtId="187" fontId="8" fillId="24" borderId="48" xfId="0" applyNumberFormat="1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187" fontId="8" fillId="0" borderId="16" xfId="0" applyNumberFormat="1" applyFont="1" applyFill="1" applyBorder="1" applyAlignment="1">
      <alignment horizontal="center" vertical="center" wrapText="1"/>
    </xf>
    <xf numFmtId="187" fontId="8" fillId="24" borderId="16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17" borderId="36" xfId="0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49" fontId="0" fillId="0" borderId="0" xfId="0" applyNumberFormat="1" applyAlignment="1">
      <alignment/>
    </xf>
    <xf numFmtId="14" fontId="0" fillId="0" borderId="12" xfId="0" applyNumberFormat="1" applyBorder="1" applyAlignment="1">
      <alignment wrapText="1"/>
    </xf>
    <xf numFmtId="0" fontId="3" fillId="0" borderId="6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3" fillId="0" borderId="6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9" fillId="0" borderId="3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textRotation="87" wrapText="1"/>
    </xf>
    <xf numFmtId="0" fontId="9" fillId="0" borderId="23" xfId="0" applyFont="1" applyBorder="1" applyAlignment="1">
      <alignment horizontal="center" vertical="center" textRotation="87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63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textRotation="90" wrapText="1"/>
    </xf>
    <xf numFmtId="19" fontId="11" fillId="0" borderId="32" xfId="0" applyNumberFormat="1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63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183" fontId="2" fillId="0" borderId="27" xfId="0" applyNumberFormat="1" applyFont="1" applyBorder="1" applyAlignment="1">
      <alignment horizontal="center" vertical="center"/>
    </xf>
    <xf numFmtId="183" fontId="2" fillId="0" borderId="24" xfId="0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textRotation="90" wrapText="1"/>
    </xf>
    <xf numFmtId="0" fontId="3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6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49" fontId="33" fillId="17" borderId="73" xfId="0" applyNumberFormat="1" applyFont="1" applyFill="1" applyBorder="1" applyAlignment="1">
      <alignment horizontal="center" vertical="center"/>
    </xf>
    <xf numFmtId="49" fontId="33" fillId="17" borderId="28" xfId="0" applyNumberFormat="1" applyFont="1" applyFill="1" applyBorder="1" applyAlignment="1">
      <alignment horizontal="center" vertical="center"/>
    </xf>
    <xf numFmtId="49" fontId="33" fillId="17" borderId="17" xfId="0" applyNumberFormat="1" applyFont="1" applyFill="1" applyBorder="1" applyAlignment="1">
      <alignment horizontal="center" vertical="center"/>
    </xf>
    <xf numFmtId="187" fontId="0" fillId="0" borderId="74" xfId="0" applyNumberFormat="1" applyBorder="1" applyAlignment="1">
      <alignment horizontal="center" vertical="center"/>
    </xf>
    <xf numFmtId="187" fontId="0" fillId="0" borderId="47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33" fillId="17" borderId="65" xfId="0" applyNumberFormat="1" applyFont="1" applyFill="1" applyBorder="1" applyAlignment="1">
      <alignment horizontal="center" vertical="center"/>
    </xf>
    <xf numFmtId="187" fontId="0" fillId="0" borderId="46" xfId="0" applyNumberFormat="1" applyBorder="1" applyAlignment="1">
      <alignment horizontal="center" vertical="center"/>
    </xf>
    <xf numFmtId="187" fontId="0" fillId="0" borderId="25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57" xfId="0" applyNumberFormat="1" applyBorder="1" applyAlignment="1">
      <alignment horizontal="center" vertical="center"/>
    </xf>
    <xf numFmtId="49" fontId="33" fillId="17" borderId="76" xfId="0" applyNumberFormat="1" applyFont="1" applyFill="1" applyBorder="1" applyAlignment="1">
      <alignment horizontal="center" vertical="center"/>
    </xf>
    <xf numFmtId="49" fontId="33" fillId="17" borderId="77" xfId="0" applyNumberFormat="1" applyFont="1" applyFill="1" applyBorder="1" applyAlignment="1">
      <alignment horizontal="center" vertical="center"/>
    </xf>
    <xf numFmtId="49" fontId="33" fillId="17" borderId="78" xfId="0" applyNumberFormat="1" applyFont="1" applyFill="1" applyBorder="1" applyAlignment="1">
      <alignment horizontal="center" vertical="center"/>
    </xf>
    <xf numFmtId="187" fontId="0" fillId="0" borderId="35" xfId="0" applyNumberFormat="1" applyBorder="1" applyAlignment="1">
      <alignment horizontal="center" vertical="center"/>
    </xf>
    <xf numFmtId="49" fontId="33" fillId="17" borderId="36" xfId="0" applyNumberFormat="1" applyFont="1" applyFill="1" applyBorder="1" applyAlignment="1">
      <alignment horizontal="center" vertical="center"/>
    </xf>
    <xf numFmtId="187" fontId="8" fillId="0" borderId="73" xfId="0" applyNumberFormat="1" applyFont="1" applyBorder="1" applyAlignment="1">
      <alignment horizontal="center" vertical="center" wrapText="1"/>
    </xf>
    <xf numFmtId="187" fontId="8" fillId="0" borderId="28" xfId="0" applyNumberFormat="1" applyFont="1" applyBorder="1" applyAlignment="1">
      <alignment horizontal="center" vertical="center" wrapText="1"/>
    </xf>
    <xf numFmtId="187" fontId="8" fillId="0" borderId="17" xfId="0" applyNumberFormat="1" applyFont="1" applyBorder="1" applyAlignment="1">
      <alignment horizontal="center" vertical="center" wrapText="1"/>
    </xf>
    <xf numFmtId="187" fontId="8" fillId="0" borderId="76" xfId="0" applyNumberFormat="1" applyFont="1" applyBorder="1" applyAlignment="1">
      <alignment horizontal="center" vertical="center" wrapText="1"/>
    </xf>
    <xf numFmtId="187" fontId="8" fillId="0" borderId="77" xfId="0" applyNumberFormat="1" applyFont="1" applyBorder="1" applyAlignment="1">
      <alignment horizontal="center" vertical="center" wrapText="1"/>
    </xf>
    <xf numFmtId="187" fontId="8" fillId="0" borderId="78" xfId="0" applyNumberFormat="1" applyFont="1" applyBorder="1" applyAlignment="1">
      <alignment horizontal="center" vertical="center" wrapText="1"/>
    </xf>
    <xf numFmtId="187" fontId="8" fillId="0" borderId="65" xfId="0" applyNumberFormat="1" applyFont="1" applyBorder="1" applyAlignment="1">
      <alignment horizontal="center" vertical="center" wrapText="1"/>
    </xf>
    <xf numFmtId="187" fontId="8" fillId="0" borderId="27" xfId="0" applyNumberFormat="1" applyFont="1" applyBorder="1" applyAlignment="1">
      <alignment horizontal="center" vertical="center" wrapText="1"/>
    </xf>
    <xf numFmtId="187" fontId="8" fillId="0" borderId="24" xfId="0" applyNumberFormat="1" applyFont="1" applyBorder="1" applyAlignment="1">
      <alignment horizontal="center" vertical="center" wrapText="1"/>
    </xf>
    <xf numFmtId="187" fontId="8" fillId="0" borderId="23" xfId="0" applyNumberFormat="1" applyFont="1" applyBorder="1" applyAlignment="1">
      <alignment horizontal="center" vertical="center" wrapText="1"/>
    </xf>
    <xf numFmtId="187" fontId="8" fillId="0" borderId="36" xfId="0" applyNumberFormat="1" applyFont="1" applyBorder="1" applyAlignment="1">
      <alignment horizontal="center" vertical="center" wrapText="1"/>
    </xf>
    <xf numFmtId="187" fontId="8" fillId="0" borderId="15" xfId="0" applyNumberFormat="1" applyFont="1" applyBorder="1" applyAlignment="1">
      <alignment horizontal="center" vertical="center" wrapText="1"/>
    </xf>
    <xf numFmtId="187" fontId="8" fillId="0" borderId="42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 vertical="center" wrapText="1"/>
    </xf>
    <xf numFmtId="187" fontId="8" fillId="0" borderId="60" xfId="0" applyNumberFormat="1" applyFont="1" applyBorder="1" applyAlignment="1">
      <alignment horizontal="center" vertical="center" wrapText="1"/>
    </xf>
    <xf numFmtId="187" fontId="8" fillId="0" borderId="52" xfId="0" applyNumberFormat="1" applyFont="1" applyBorder="1" applyAlignment="1">
      <alignment horizontal="center" vertical="center" wrapText="1"/>
    </xf>
    <xf numFmtId="187" fontId="8" fillId="0" borderId="48" xfId="0" applyNumberFormat="1" applyFont="1" applyBorder="1" applyAlignment="1">
      <alignment horizontal="center" vertical="center" wrapText="1"/>
    </xf>
    <xf numFmtId="187" fontId="8" fillId="0" borderId="56" xfId="0" applyNumberFormat="1" applyFont="1" applyBorder="1" applyAlignment="1">
      <alignment horizontal="center" vertical="center" wrapText="1"/>
    </xf>
    <xf numFmtId="187" fontId="8" fillId="0" borderId="63" xfId="0" applyNumberFormat="1" applyFont="1" applyBorder="1" applyAlignment="1">
      <alignment horizontal="center" vertical="center" wrapText="1"/>
    </xf>
    <xf numFmtId="187" fontId="8" fillId="0" borderId="67" xfId="0" applyNumberFormat="1" applyFont="1" applyBorder="1" applyAlignment="1">
      <alignment horizontal="center" vertical="center" wrapText="1"/>
    </xf>
    <xf numFmtId="187" fontId="8" fillId="0" borderId="55" xfId="0" applyNumberFormat="1" applyFont="1" applyBorder="1" applyAlignment="1">
      <alignment horizontal="center" vertical="center" wrapText="1"/>
    </xf>
    <xf numFmtId="187" fontId="8" fillId="0" borderId="79" xfId="0" applyNumberFormat="1" applyFont="1" applyBorder="1" applyAlignment="1">
      <alignment horizontal="center" vertical="center" wrapText="1"/>
    </xf>
    <xf numFmtId="187" fontId="8" fillId="0" borderId="62" xfId="0" applyNumberFormat="1" applyFont="1" applyBorder="1" applyAlignment="1">
      <alignment horizontal="center" vertical="center" wrapText="1"/>
    </xf>
    <xf numFmtId="187" fontId="8" fillId="0" borderId="80" xfId="0" applyNumberFormat="1" applyFont="1" applyBorder="1" applyAlignment="1">
      <alignment horizontal="center" vertical="center" wrapText="1"/>
    </xf>
    <xf numFmtId="187" fontId="8" fillId="0" borderId="26" xfId="0" applyNumberFormat="1" applyFont="1" applyBorder="1" applyAlignment="1">
      <alignment horizontal="center" vertical="center" wrapText="1"/>
    </xf>
    <xf numFmtId="187" fontId="8" fillId="0" borderId="31" xfId="0" applyNumberFormat="1" applyFont="1" applyBorder="1" applyAlignment="1">
      <alignment horizontal="center" vertical="center" wrapText="1"/>
    </xf>
    <xf numFmtId="187" fontId="8" fillId="0" borderId="51" xfId="0" applyNumberFormat="1" applyFont="1" applyBorder="1" applyAlignment="1">
      <alignment horizontal="center" vertical="center" wrapText="1"/>
    </xf>
    <xf numFmtId="187" fontId="8" fillId="0" borderId="32" xfId="0" applyNumberFormat="1" applyFont="1" applyBorder="1" applyAlignment="1">
      <alignment horizontal="center" vertical="center" wrapText="1"/>
    </xf>
    <xf numFmtId="187" fontId="8" fillId="0" borderId="33" xfId="0" applyNumberFormat="1" applyFont="1" applyBorder="1" applyAlignment="1">
      <alignment horizontal="center" vertical="center" wrapText="1"/>
    </xf>
    <xf numFmtId="187" fontId="8" fillId="0" borderId="81" xfId="0" applyNumberFormat="1" applyFont="1" applyBorder="1" applyAlignment="1">
      <alignment horizontal="center" vertical="center" wrapText="1"/>
    </xf>
    <xf numFmtId="187" fontId="8" fillId="0" borderId="82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87" fontId="8" fillId="0" borderId="20" xfId="0" applyNumberFormat="1" applyFont="1" applyBorder="1" applyAlignment="1">
      <alignment horizontal="center" vertical="center" wrapText="1"/>
    </xf>
    <xf numFmtId="187" fontId="8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0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6" sqref="D56"/>
    </sheetView>
  </sheetViews>
  <sheetFormatPr defaultColWidth="9.00390625" defaultRowHeight="12.75"/>
  <cols>
    <col min="1" max="1" width="10.875" style="0" customWidth="1"/>
    <col min="2" max="2" width="3.125" style="0" customWidth="1"/>
    <col min="3" max="3" width="41.125" style="59" customWidth="1"/>
    <col min="4" max="4" width="26.875" style="0" customWidth="1"/>
    <col min="5" max="5" width="18.25390625" style="0" customWidth="1"/>
  </cols>
  <sheetData>
    <row r="1" spans="1:6" ht="12.75" customHeight="1">
      <c r="A1" s="174" t="s">
        <v>17</v>
      </c>
      <c r="B1" s="180" t="s">
        <v>35</v>
      </c>
      <c r="C1" s="176" t="s">
        <v>18</v>
      </c>
      <c r="D1" s="178" t="s">
        <v>28</v>
      </c>
      <c r="E1" s="178" t="s">
        <v>27</v>
      </c>
      <c r="F1" t="s">
        <v>45</v>
      </c>
    </row>
    <row r="2" spans="1:6" ht="22.5" customHeight="1" thickBot="1">
      <c r="A2" s="175"/>
      <c r="B2" s="181"/>
      <c r="C2" s="177"/>
      <c r="D2" s="179"/>
      <c r="E2" s="179"/>
      <c r="F2">
        <v>17</v>
      </c>
    </row>
    <row r="3" spans="1:6" ht="19.5" customHeight="1">
      <c r="A3" s="29">
        <v>1</v>
      </c>
      <c r="B3" s="51" t="s">
        <v>36</v>
      </c>
      <c r="C3" s="57" t="s">
        <v>46</v>
      </c>
      <c r="D3" s="51" t="s">
        <v>47</v>
      </c>
      <c r="E3" s="51" t="s">
        <v>48</v>
      </c>
      <c r="F3" s="55" t="s">
        <v>80</v>
      </c>
    </row>
    <row r="4" spans="1:5" ht="19.5" customHeight="1">
      <c r="A4" s="29">
        <v>2</v>
      </c>
      <c r="B4" s="51" t="s">
        <v>85</v>
      </c>
      <c r="C4" s="58" t="s">
        <v>49</v>
      </c>
      <c r="D4" s="51" t="s">
        <v>47</v>
      </c>
      <c r="E4" s="51" t="s">
        <v>48</v>
      </c>
    </row>
    <row r="5" spans="1:5" ht="19.5" customHeight="1">
      <c r="A5" s="29">
        <v>3</v>
      </c>
      <c r="B5" s="51" t="s">
        <v>85</v>
      </c>
      <c r="C5" s="57" t="s">
        <v>50</v>
      </c>
      <c r="D5" s="51" t="s">
        <v>47</v>
      </c>
      <c r="E5" s="51" t="s">
        <v>48</v>
      </c>
    </row>
    <row r="6" spans="1:6" ht="19.5" customHeight="1">
      <c r="A6" s="29">
        <v>4</v>
      </c>
      <c r="B6" s="51" t="s">
        <v>36</v>
      </c>
      <c r="C6" s="57" t="s">
        <v>51</v>
      </c>
      <c r="D6" s="51" t="s">
        <v>52</v>
      </c>
      <c r="E6" s="51" t="s">
        <v>48</v>
      </c>
      <c r="F6" s="55" t="s">
        <v>80</v>
      </c>
    </row>
    <row r="7" spans="1:5" ht="19.5" customHeight="1">
      <c r="A7" s="29">
        <v>5</v>
      </c>
      <c r="B7" s="51" t="s">
        <v>36</v>
      </c>
      <c r="C7" s="57" t="s">
        <v>53</v>
      </c>
      <c r="D7" s="51" t="s">
        <v>52</v>
      </c>
      <c r="E7" s="51" t="s">
        <v>48</v>
      </c>
    </row>
    <row r="8" spans="1:5" ht="19.5" customHeight="1">
      <c r="A8" s="29">
        <v>6</v>
      </c>
      <c r="B8" s="51" t="s">
        <v>85</v>
      </c>
      <c r="C8" s="57" t="s">
        <v>54</v>
      </c>
      <c r="D8" s="51" t="s">
        <v>52</v>
      </c>
      <c r="E8" s="51" t="s">
        <v>48</v>
      </c>
    </row>
    <row r="9" spans="1:5" ht="19.5" customHeight="1">
      <c r="A9" s="29">
        <v>7</v>
      </c>
      <c r="B9" s="51" t="s">
        <v>85</v>
      </c>
      <c r="C9" s="57" t="s">
        <v>184</v>
      </c>
      <c r="D9" s="51" t="s">
        <v>52</v>
      </c>
      <c r="E9" s="51" t="s">
        <v>48</v>
      </c>
    </row>
    <row r="10" spans="1:6" ht="19.5" customHeight="1">
      <c r="A10" s="31">
        <v>8</v>
      </c>
      <c r="B10" s="52" t="s">
        <v>36</v>
      </c>
      <c r="C10" s="57" t="s">
        <v>55</v>
      </c>
      <c r="D10" s="51" t="s">
        <v>56</v>
      </c>
      <c r="E10" s="51" t="s">
        <v>48</v>
      </c>
      <c r="F10" s="55" t="s">
        <v>80</v>
      </c>
    </row>
    <row r="11" spans="1:5" ht="19.5" customHeight="1">
      <c r="A11" s="31">
        <v>9</v>
      </c>
      <c r="B11" s="52" t="s">
        <v>36</v>
      </c>
      <c r="C11" s="57" t="s">
        <v>57</v>
      </c>
      <c r="D11" s="51" t="s">
        <v>56</v>
      </c>
      <c r="E11" s="51" t="s">
        <v>48</v>
      </c>
    </row>
    <row r="12" spans="1:5" ht="19.5" customHeight="1">
      <c r="A12" s="31">
        <v>10</v>
      </c>
      <c r="B12" s="52" t="s">
        <v>85</v>
      </c>
      <c r="C12" s="57" t="s">
        <v>58</v>
      </c>
      <c r="D12" s="51" t="s">
        <v>56</v>
      </c>
      <c r="E12" s="51" t="s">
        <v>48</v>
      </c>
    </row>
    <row r="13" spans="1:5" ht="19.5" customHeight="1">
      <c r="A13" s="31">
        <v>11</v>
      </c>
      <c r="B13" s="52" t="s">
        <v>36</v>
      </c>
      <c r="C13" s="57" t="s">
        <v>59</v>
      </c>
      <c r="D13" s="51" t="s">
        <v>56</v>
      </c>
      <c r="E13" s="51" t="s">
        <v>48</v>
      </c>
    </row>
    <row r="14" spans="1:6" ht="19.5" customHeight="1">
      <c r="A14" s="31">
        <v>12</v>
      </c>
      <c r="B14" s="52" t="s">
        <v>85</v>
      </c>
      <c r="C14" s="57" t="s">
        <v>60</v>
      </c>
      <c r="D14" s="51" t="s">
        <v>63</v>
      </c>
      <c r="E14" s="51" t="s">
        <v>221</v>
      </c>
      <c r="F14" t="s">
        <v>80</v>
      </c>
    </row>
    <row r="15" spans="1:5" ht="19.5" customHeight="1">
      <c r="A15" s="31">
        <v>13</v>
      </c>
      <c r="B15" s="52" t="s">
        <v>36</v>
      </c>
      <c r="C15" s="57" t="s">
        <v>61</v>
      </c>
      <c r="D15" s="51" t="s">
        <v>63</v>
      </c>
      <c r="E15" s="51" t="s">
        <v>221</v>
      </c>
    </row>
    <row r="16" spans="1:5" ht="19.5" customHeight="1">
      <c r="A16" s="31">
        <v>14</v>
      </c>
      <c r="B16" s="52" t="s">
        <v>36</v>
      </c>
      <c r="C16" s="57" t="s">
        <v>62</v>
      </c>
      <c r="D16" s="51" t="s">
        <v>63</v>
      </c>
      <c r="E16" s="51" t="s">
        <v>221</v>
      </c>
    </row>
    <row r="17" spans="1:6" ht="19.5" customHeight="1">
      <c r="A17" s="31">
        <v>15</v>
      </c>
      <c r="B17" s="52" t="s">
        <v>36</v>
      </c>
      <c r="C17" s="57" t="s">
        <v>64</v>
      </c>
      <c r="D17" s="51" t="s">
        <v>65</v>
      </c>
      <c r="E17" s="51" t="s">
        <v>221</v>
      </c>
      <c r="F17" t="s">
        <v>80</v>
      </c>
    </row>
    <row r="18" spans="1:5" ht="19.5" customHeight="1">
      <c r="A18" s="31">
        <v>16</v>
      </c>
      <c r="B18" s="52" t="s">
        <v>36</v>
      </c>
      <c r="C18" s="57" t="s">
        <v>66</v>
      </c>
      <c r="D18" s="51" t="s">
        <v>65</v>
      </c>
      <c r="E18" s="51" t="s">
        <v>221</v>
      </c>
    </row>
    <row r="19" spans="1:5" ht="19.5" customHeight="1">
      <c r="A19" s="31">
        <v>17</v>
      </c>
      <c r="B19" s="52" t="s">
        <v>36</v>
      </c>
      <c r="C19" s="57" t="s">
        <v>67</v>
      </c>
      <c r="D19" s="51" t="s">
        <v>65</v>
      </c>
      <c r="E19" s="51" t="s">
        <v>221</v>
      </c>
    </row>
    <row r="20" spans="1:6" ht="19.5" customHeight="1">
      <c r="A20" s="31">
        <v>18</v>
      </c>
      <c r="B20" s="52" t="s">
        <v>85</v>
      </c>
      <c r="C20" s="57" t="s">
        <v>68</v>
      </c>
      <c r="D20" s="51" t="s">
        <v>73</v>
      </c>
      <c r="E20" s="51" t="s">
        <v>74</v>
      </c>
      <c r="F20" s="55" t="s">
        <v>80</v>
      </c>
    </row>
    <row r="21" spans="1:5" ht="19.5" customHeight="1">
      <c r="A21" s="31">
        <v>19</v>
      </c>
      <c r="B21" s="52" t="s">
        <v>36</v>
      </c>
      <c r="C21" s="57" t="s">
        <v>69</v>
      </c>
      <c r="D21" s="51" t="s">
        <v>73</v>
      </c>
      <c r="E21" s="51" t="s">
        <v>74</v>
      </c>
    </row>
    <row r="22" spans="1:5" ht="19.5" customHeight="1">
      <c r="A22" s="31">
        <v>20</v>
      </c>
      <c r="B22" s="52" t="s">
        <v>36</v>
      </c>
      <c r="C22" s="57" t="s">
        <v>70</v>
      </c>
      <c r="D22" s="51" t="s">
        <v>73</v>
      </c>
      <c r="E22" s="51" t="s">
        <v>74</v>
      </c>
    </row>
    <row r="23" spans="1:5" ht="19.5" customHeight="1">
      <c r="A23" s="31">
        <v>21</v>
      </c>
      <c r="B23" s="52" t="s">
        <v>36</v>
      </c>
      <c r="C23" s="57" t="s">
        <v>71</v>
      </c>
      <c r="D23" s="51" t="s">
        <v>73</v>
      </c>
      <c r="E23" s="51" t="s">
        <v>74</v>
      </c>
    </row>
    <row r="24" spans="1:5" ht="19.5" customHeight="1">
      <c r="A24" s="31">
        <v>22</v>
      </c>
      <c r="B24" s="52" t="s">
        <v>85</v>
      </c>
      <c r="C24" s="57" t="s">
        <v>72</v>
      </c>
      <c r="D24" s="51" t="s">
        <v>73</v>
      </c>
      <c r="E24" s="51" t="s">
        <v>74</v>
      </c>
    </row>
    <row r="25" spans="1:5" ht="19.5" customHeight="1">
      <c r="A25" s="31">
        <v>23</v>
      </c>
      <c r="B25" s="52" t="s">
        <v>36</v>
      </c>
      <c r="C25" s="57" t="s">
        <v>86</v>
      </c>
      <c r="D25" s="51" t="s">
        <v>73</v>
      </c>
      <c r="E25" s="51" t="s">
        <v>74</v>
      </c>
    </row>
    <row r="26" spans="1:6" ht="19.5" customHeight="1">
      <c r="A26" s="31">
        <v>24</v>
      </c>
      <c r="B26" s="52" t="s">
        <v>36</v>
      </c>
      <c r="C26" s="57" t="s">
        <v>75</v>
      </c>
      <c r="D26" s="51" t="s">
        <v>81</v>
      </c>
      <c r="E26" s="51" t="s">
        <v>81</v>
      </c>
      <c r="F26" t="s">
        <v>80</v>
      </c>
    </row>
    <row r="27" spans="1:6" ht="19.5" customHeight="1">
      <c r="A27" s="31">
        <v>25</v>
      </c>
      <c r="B27" s="52" t="s">
        <v>85</v>
      </c>
      <c r="C27" s="57" t="s">
        <v>305</v>
      </c>
      <c r="D27" s="51" t="s">
        <v>77</v>
      </c>
      <c r="E27" s="51" t="s">
        <v>48</v>
      </c>
      <c r="F27" s="55" t="s">
        <v>80</v>
      </c>
    </row>
    <row r="28" spans="1:6" ht="19.5" customHeight="1">
      <c r="A28" s="31">
        <v>26</v>
      </c>
      <c r="B28" s="52" t="s">
        <v>85</v>
      </c>
      <c r="C28" s="57" t="s">
        <v>76</v>
      </c>
      <c r="D28" s="51" t="s">
        <v>77</v>
      </c>
      <c r="E28" s="51" t="s">
        <v>48</v>
      </c>
      <c r="F28" s="55"/>
    </row>
    <row r="29" spans="1:5" ht="19.5" customHeight="1">
      <c r="A29" s="31">
        <v>27</v>
      </c>
      <c r="B29" s="52" t="s">
        <v>36</v>
      </c>
      <c r="C29" s="57" t="s">
        <v>78</v>
      </c>
      <c r="D29" s="51" t="s">
        <v>77</v>
      </c>
      <c r="E29" s="51" t="s">
        <v>48</v>
      </c>
    </row>
    <row r="30" spans="1:5" ht="19.5" customHeight="1">
      <c r="A30" s="31">
        <v>28</v>
      </c>
      <c r="B30" s="52" t="s">
        <v>85</v>
      </c>
      <c r="C30" s="57" t="s">
        <v>79</v>
      </c>
      <c r="D30" s="51" t="s">
        <v>77</v>
      </c>
      <c r="E30" s="51" t="s">
        <v>48</v>
      </c>
    </row>
    <row r="31" spans="1:5" ht="19.5" customHeight="1">
      <c r="A31" s="31">
        <v>29</v>
      </c>
      <c r="B31" s="52" t="s">
        <v>85</v>
      </c>
      <c r="C31" s="57" t="s">
        <v>82</v>
      </c>
      <c r="D31" s="51" t="s">
        <v>202</v>
      </c>
      <c r="E31" s="51" t="s">
        <v>48</v>
      </c>
    </row>
    <row r="32" spans="1:5" ht="19.5" customHeight="1">
      <c r="A32" s="31">
        <v>30</v>
      </c>
      <c r="B32" s="52" t="s">
        <v>85</v>
      </c>
      <c r="C32" s="57" t="s">
        <v>83</v>
      </c>
      <c r="D32" s="51" t="s">
        <v>202</v>
      </c>
      <c r="E32" s="51" t="s">
        <v>48</v>
      </c>
    </row>
    <row r="33" spans="1:6" ht="19.5" customHeight="1">
      <c r="A33" s="31">
        <v>31</v>
      </c>
      <c r="B33" s="52" t="s">
        <v>36</v>
      </c>
      <c r="C33" s="57" t="s">
        <v>84</v>
      </c>
      <c r="D33" s="51" t="s">
        <v>202</v>
      </c>
      <c r="E33" s="51" t="s">
        <v>48</v>
      </c>
      <c r="F33" t="s">
        <v>80</v>
      </c>
    </row>
    <row r="34" spans="1:5" ht="19.5" customHeight="1">
      <c r="A34" s="31">
        <v>32</v>
      </c>
      <c r="B34" s="52" t="s">
        <v>36</v>
      </c>
      <c r="C34" s="57" t="s">
        <v>87</v>
      </c>
      <c r="D34" s="51" t="s">
        <v>63</v>
      </c>
      <c r="E34" s="51" t="s">
        <v>221</v>
      </c>
    </row>
    <row r="35" spans="1:5" ht="19.5" customHeight="1">
      <c r="A35" s="31">
        <v>33</v>
      </c>
      <c r="B35" s="52" t="s">
        <v>36</v>
      </c>
      <c r="C35" s="57" t="s">
        <v>88</v>
      </c>
      <c r="D35" s="51" t="s">
        <v>63</v>
      </c>
      <c r="E35" s="51" t="s">
        <v>221</v>
      </c>
    </row>
    <row r="36" spans="1:5" ht="19.5" customHeight="1">
      <c r="A36" s="31">
        <v>34</v>
      </c>
      <c r="B36" s="52" t="s">
        <v>36</v>
      </c>
      <c r="C36" s="57" t="s">
        <v>89</v>
      </c>
      <c r="D36" s="51" t="s">
        <v>202</v>
      </c>
      <c r="E36" s="51" t="s">
        <v>48</v>
      </c>
    </row>
    <row r="37" spans="1:5" ht="19.5" customHeight="1">
      <c r="A37" s="31">
        <v>35</v>
      </c>
      <c r="B37" s="52" t="s">
        <v>36</v>
      </c>
      <c r="C37" s="57" t="s">
        <v>90</v>
      </c>
      <c r="D37" s="51" t="s">
        <v>92</v>
      </c>
      <c r="E37" s="51" t="s">
        <v>91</v>
      </c>
    </row>
    <row r="38" spans="1:5" ht="19.5" customHeight="1">
      <c r="A38" s="31">
        <v>36</v>
      </c>
      <c r="B38" s="52" t="s">
        <v>85</v>
      </c>
      <c r="C38" s="57" t="s">
        <v>93</v>
      </c>
      <c r="D38" s="51" t="s">
        <v>92</v>
      </c>
      <c r="E38" s="51" t="s">
        <v>91</v>
      </c>
    </row>
    <row r="39" spans="1:5" ht="19.5" customHeight="1">
      <c r="A39" s="31">
        <v>37</v>
      </c>
      <c r="B39" s="52" t="s">
        <v>36</v>
      </c>
      <c r="C39" s="57" t="s">
        <v>94</v>
      </c>
      <c r="D39" s="51" t="s">
        <v>92</v>
      </c>
      <c r="E39" s="51" t="s">
        <v>91</v>
      </c>
    </row>
    <row r="40" spans="1:5" ht="19.5" customHeight="1">
      <c r="A40" s="31">
        <v>38</v>
      </c>
      <c r="B40" s="52" t="s">
        <v>85</v>
      </c>
      <c r="C40" s="57" t="s">
        <v>96</v>
      </c>
      <c r="D40" s="51" t="s">
        <v>205</v>
      </c>
      <c r="E40" s="51" t="s">
        <v>221</v>
      </c>
    </row>
    <row r="41" spans="1:5" ht="19.5" customHeight="1">
      <c r="A41" s="31">
        <v>39</v>
      </c>
      <c r="B41" s="52" t="s">
        <v>85</v>
      </c>
      <c r="C41" s="57" t="s">
        <v>95</v>
      </c>
      <c r="D41" s="51" t="s">
        <v>97</v>
      </c>
      <c r="E41" s="51" t="s">
        <v>48</v>
      </c>
    </row>
    <row r="42" spans="1:5" ht="19.5" customHeight="1">
      <c r="A42" s="31">
        <v>40</v>
      </c>
      <c r="B42" s="52" t="s">
        <v>36</v>
      </c>
      <c r="C42" s="57" t="s">
        <v>98</v>
      </c>
      <c r="D42" s="51" t="s">
        <v>100</v>
      </c>
      <c r="E42" s="51" t="s">
        <v>91</v>
      </c>
    </row>
    <row r="43" spans="1:5" ht="19.5" customHeight="1">
      <c r="A43" s="31">
        <v>41</v>
      </c>
      <c r="B43" s="52" t="s">
        <v>36</v>
      </c>
      <c r="C43" s="57" t="s">
        <v>101</v>
      </c>
      <c r="D43" s="51" t="s">
        <v>100</v>
      </c>
      <c r="E43" s="51" t="s">
        <v>91</v>
      </c>
    </row>
    <row r="44" spans="1:5" ht="19.5" customHeight="1">
      <c r="A44" s="31">
        <v>42</v>
      </c>
      <c r="B44" s="52" t="s">
        <v>85</v>
      </c>
      <c r="C44" s="57" t="s">
        <v>102</v>
      </c>
      <c r="D44" s="51" t="s">
        <v>100</v>
      </c>
      <c r="E44" s="51" t="s">
        <v>91</v>
      </c>
    </row>
    <row r="45" spans="1:5" ht="19.5" customHeight="1">
      <c r="A45" s="31">
        <v>43</v>
      </c>
      <c r="B45" s="52" t="s">
        <v>36</v>
      </c>
      <c r="C45" s="57" t="s">
        <v>103</v>
      </c>
      <c r="D45" s="51" t="s">
        <v>104</v>
      </c>
      <c r="E45" s="51" t="s">
        <v>91</v>
      </c>
    </row>
    <row r="46" spans="1:5" ht="19.5" customHeight="1">
      <c r="A46" s="31">
        <v>44</v>
      </c>
      <c r="B46" s="52" t="s">
        <v>36</v>
      </c>
      <c r="C46" s="57" t="s">
        <v>105</v>
      </c>
      <c r="D46" s="51" t="s">
        <v>104</v>
      </c>
      <c r="E46" s="51" t="s">
        <v>91</v>
      </c>
    </row>
    <row r="47" spans="1:5" ht="19.5" customHeight="1">
      <c r="A47" s="31">
        <v>45</v>
      </c>
      <c r="B47" s="52" t="s">
        <v>85</v>
      </c>
      <c r="C47" s="57" t="s">
        <v>106</v>
      </c>
      <c r="D47" s="51" t="s">
        <v>104</v>
      </c>
      <c r="E47" s="51" t="s">
        <v>91</v>
      </c>
    </row>
    <row r="48" spans="1:5" ht="19.5" customHeight="1">
      <c r="A48" s="31">
        <v>46</v>
      </c>
      <c r="B48" s="52" t="s">
        <v>36</v>
      </c>
      <c r="C48" s="57" t="s">
        <v>107</v>
      </c>
      <c r="D48" s="51" t="s">
        <v>104</v>
      </c>
      <c r="E48" s="51" t="s">
        <v>91</v>
      </c>
    </row>
    <row r="49" spans="1:5" ht="19.5" customHeight="1">
      <c r="A49" s="31">
        <v>47</v>
      </c>
      <c r="B49" s="52" t="s">
        <v>36</v>
      </c>
      <c r="C49" s="57" t="s">
        <v>108</v>
      </c>
      <c r="D49" s="51" t="s">
        <v>104</v>
      </c>
      <c r="E49" s="51" t="s">
        <v>91</v>
      </c>
    </row>
    <row r="50" spans="1:5" ht="19.5" customHeight="1">
      <c r="A50" s="31">
        <v>48</v>
      </c>
      <c r="B50" s="52" t="s">
        <v>36</v>
      </c>
      <c r="C50" s="57" t="s">
        <v>109</v>
      </c>
      <c r="D50" s="51" t="s">
        <v>110</v>
      </c>
      <c r="E50" s="51" t="s">
        <v>48</v>
      </c>
    </row>
    <row r="51" spans="1:5" ht="19.5" customHeight="1">
      <c r="A51" s="31">
        <v>49</v>
      </c>
      <c r="B51" s="52" t="s">
        <v>85</v>
      </c>
      <c r="C51" s="57" t="s">
        <v>111</v>
      </c>
      <c r="D51" s="51" t="s">
        <v>110</v>
      </c>
      <c r="E51" s="51" t="s">
        <v>48</v>
      </c>
    </row>
    <row r="52" spans="1:5" ht="19.5" customHeight="1">
      <c r="A52" s="31">
        <v>50</v>
      </c>
      <c r="B52" s="52" t="s">
        <v>36</v>
      </c>
      <c r="C52" s="57" t="s">
        <v>112</v>
      </c>
      <c r="D52" s="51" t="s">
        <v>110</v>
      </c>
      <c r="E52" s="51" t="s">
        <v>48</v>
      </c>
    </row>
    <row r="53" spans="1:5" ht="19.5" customHeight="1">
      <c r="A53" s="31">
        <v>51</v>
      </c>
      <c r="B53" s="52" t="s">
        <v>36</v>
      </c>
      <c r="C53" s="57" t="s">
        <v>113</v>
      </c>
      <c r="D53" s="51" t="s">
        <v>100</v>
      </c>
      <c r="E53" s="51" t="s">
        <v>91</v>
      </c>
    </row>
    <row r="54" spans="1:5" ht="19.5" customHeight="1">
      <c r="A54" s="31">
        <v>52</v>
      </c>
      <c r="B54" s="52" t="s">
        <v>36</v>
      </c>
      <c r="C54" s="57" t="s">
        <v>114</v>
      </c>
      <c r="D54" s="51" t="s">
        <v>115</v>
      </c>
      <c r="E54" s="51" t="s">
        <v>91</v>
      </c>
    </row>
    <row r="55" spans="1:5" ht="19.5" customHeight="1">
      <c r="A55" s="31">
        <v>53</v>
      </c>
      <c r="B55" s="52" t="s">
        <v>36</v>
      </c>
      <c r="C55" s="57" t="s">
        <v>116</v>
      </c>
      <c r="D55" s="51" t="s">
        <v>115</v>
      </c>
      <c r="E55" s="51" t="s">
        <v>91</v>
      </c>
    </row>
    <row r="56" spans="1:5" ht="19.5" customHeight="1">
      <c r="A56" s="31">
        <v>54</v>
      </c>
      <c r="B56" s="52" t="s">
        <v>36</v>
      </c>
      <c r="C56" s="57" t="s">
        <v>117</v>
      </c>
      <c r="D56" s="51" t="s">
        <v>92</v>
      </c>
      <c r="E56" s="51" t="s">
        <v>91</v>
      </c>
    </row>
    <row r="57" spans="1:5" ht="19.5" customHeight="1">
      <c r="A57" s="31">
        <v>55</v>
      </c>
      <c r="B57" s="52" t="s">
        <v>36</v>
      </c>
      <c r="C57" s="57" t="s">
        <v>118</v>
      </c>
      <c r="D57" s="51" t="s">
        <v>100</v>
      </c>
      <c r="E57" s="51" t="s">
        <v>99</v>
      </c>
    </row>
    <row r="58" spans="1:5" ht="19.5" customHeight="1">
      <c r="A58" s="31">
        <v>56</v>
      </c>
      <c r="B58" s="52" t="s">
        <v>36</v>
      </c>
      <c r="C58" s="57" t="s">
        <v>119</v>
      </c>
      <c r="D58" s="51" t="s">
        <v>115</v>
      </c>
      <c r="E58" s="51" t="s">
        <v>91</v>
      </c>
    </row>
    <row r="59" spans="1:5" ht="19.5" customHeight="1">
      <c r="A59" s="31">
        <v>57</v>
      </c>
      <c r="B59" s="52" t="s">
        <v>36</v>
      </c>
      <c r="C59" s="57" t="s">
        <v>120</v>
      </c>
      <c r="D59" s="51" t="s">
        <v>115</v>
      </c>
      <c r="E59" s="51" t="s">
        <v>91</v>
      </c>
    </row>
    <row r="60" spans="1:5" ht="19.5" customHeight="1">
      <c r="A60" s="31">
        <v>58</v>
      </c>
      <c r="B60" s="52" t="s">
        <v>85</v>
      </c>
      <c r="C60" s="57" t="s">
        <v>121</v>
      </c>
      <c r="D60" s="51" t="s">
        <v>115</v>
      </c>
      <c r="E60" s="51" t="s">
        <v>91</v>
      </c>
    </row>
    <row r="61" spans="1:5" ht="19.5" customHeight="1">
      <c r="A61" s="31">
        <v>59</v>
      </c>
      <c r="B61" s="52" t="s">
        <v>36</v>
      </c>
      <c r="C61" s="57" t="s">
        <v>122</v>
      </c>
      <c r="D61" s="51" t="s">
        <v>115</v>
      </c>
      <c r="E61" s="51" t="s">
        <v>91</v>
      </c>
    </row>
    <row r="62" spans="1:5" ht="19.5" customHeight="1">
      <c r="A62" s="31">
        <v>60</v>
      </c>
      <c r="B62" s="52" t="s">
        <v>85</v>
      </c>
      <c r="C62" s="57" t="s">
        <v>123</v>
      </c>
      <c r="D62" s="51" t="s">
        <v>115</v>
      </c>
      <c r="E62" s="51" t="s">
        <v>91</v>
      </c>
    </row>
    <row r="63" spans="1:5" ht="19.5" customHeight="1">
      <c r="A63" s="31">
        <v>61</v>
      </c>
      <c r="B63" s="52" t="s">
        <v>85</v>
      </c>
      <c r="C63" s="57" t="s">
        <v>124</v>
      </c>
      <c r="D63" s="51" t="s">
        <v>115</v>
      </c>
      <c r="E63" s="51" t="s">
        <v>91</v>
      </c>
    </row>
    <row r="64" spans="1:5" ht="19.5" customHeight="1">
      <c r="A64" s="31">
        <v>62</v>
      </c>
      <c r="B64" s="52" t="s">
        <v>85</v>
      </c>
      <c r="C64" s="57" t="s">
        <v>125</v>
      </c>
      <c r="D64" s="51" t="s">
        <v>115</v>
      </c>
      <c r="E64" s="51" t="s">
        <v>91</v>
      </c>
    </row>
    <row r="65" spans="1:5" ht="19.5" customHeight="1">
      <c r="A65" s="31">
        <v>63</v>
      </c>
      <c r="B65" s="52" t="s">
        <v>85</v>
      </c>
      <c r="C65" s="57" t="s">
        <v>222</v>
      </c>
      <c r="D65" s="51" t="s">
        <v>92</v>
      </c>
      <c r="E65" s="51" t="s">
        <v>91</v>
      </c>
    </row>
    <row r="66" spans="1:5" ht="19.5" customHeight="1">
      <c r="A66" s="31">
        <v>64</v>
      </c>
      <c r="B66" s="52" t="s">
        <v>36</v>
      </c>
      <c r="C66" s="57" t="s">
        <v>126</v>
      </c>
      <c r="D66" s="51" t="s">
        <v>97</v>
      </c>
      <c r="E66" s="51" t="s">
        <v>48</v>
      </c>
    </row>
    <row r="67" spans="1:5" ht="19.5" customHeight="1">
      <c r="A67" s="31">
        <v>65</v>
      </c>
      <c r="B67" s="52" t="s">
        <v>85</v>
      </c>
      <c r="C67" s="57" t="s">
        <v>129</v>
      </c>
      <c r="D67" s="51" t="s">
        <v>115</v>
      </c>
      <c r="E67" s="51" t="s">
        <v>91</v>
      </c>
    </row>
    <row r="68" spans="1:5" ht="19.5" customHeight="1">
      <c r="A68" s="31">
        <v>66</v>
      </c>
      <c r="B68" s="52" t="s">
        <v>36</v>
      </c>
      <c r="C68" s="57" t="s">
        <v>128</v>
      </c>
      <c r="D68" s="51" t="s">
        <v>97</v>
      </c>
      <c r="E68" s="51" t="s">
        <v>48</v>
      </c>
    </row>
    <row r="69" spans="1:5" ht="19.5" customHeight="1">
      <c r="A69" s="31">
        <v>67</v>
      </c>
      <c r="B69" s="52" t="s">
        <v>36</v>
      </c>
      <c r="C69" s="57" t="s">
        <v>130</v>
      </c>
      <c r="D69" s="51" t="s">
        <v>115</v>
      </c>
      <c r="E69" s="51" t="s">
        <v>91</v>
      </c>
    </row>
    <row r="70" spans="1:5" ht="19.5" customHeight="1">
      <c r="A70" s="31">
        <v>68</v>
      </c>
      <c r="B70" s="52" t="s">
        <v>36</v>
      </c>
      <c r="C70" s="57" t="s">
        <v>132</v>
      </c>
      <c r="D70" s="51" t="s">
        <v>115</v>
      </c>
      <c r="E70" s="51" t="s">
        <v>91</v>
      </c>
    </row>
    <row r="71" spans="1:5" ht="19.5" customHeight="1">
      <c r="A71" s="31">
        <v>69</v>
      </c>
      <c r="B71" s="52" t="s">
        <v>85</v>
      </c>
      <c r="C71" s="57" t="s">
        <v>133</v>
      </c>
      <c r="D71" s="51" t="s">
        <v>115</v>
      </c>
      <c r="E71" s="51" t="s">
        <v>91</v>
      </c>
    </row>
    <row r="72" spans="1:5" ht="19.5" customHeight="1">
      <c r="A72" s="31">
        <v>70</v>
      </c>
      <c r="B72" s="52" t="s">
        <v>36</v>
      </c>
      <c r="C72" s="57" t="s">
        <v>134</v>
      </c>
      <c r="D72" s="51" t="s">
        <v>115</v>
      </c>
      <c r="E72" s="51" t="s">
        <v>91</v>
      </c>
    </row>
    <row r="73" spans="1:5" ht="19.5" customHeight="1">
      <c r="A73" s="31">
        <v>71</v>
      </c>
      <c r="B73" s="52" t="s">
        <v>85</v>
      </c>
      <c r="C73" s="57" t="s">
        <v>135</v>
      </c>
      <c r="D73" s="51" t="s">
        <v>115</v>
      </c>
      <c r="E73" s="51" t="s">
        <v>91</v>
      </c>
    </row>
    <row r="74" spans="1:5" ht="19.5" customHeight="1">
      <c r="A74" s="31">
        <v>72</v>
      </c>
      <c r="B74" s="52" t="s">
        <v>85</v>
      </c>
      <c r="C74" s="57" t="s">
        <v>223</v>
      </c>
      <c r="D74" s="51" t="s">
        <v>92</v>
      </c>
      <c r="E74" s="51" t="s">
        <v>91</v>
      </c>
    </row>
    <row r="75" spans="1:5" ht="19.5" customHeight="1">
      <c r="A75" s="31">
        <v>73</v>
      </c>
      <c r="B75" s="52" t="s">
        <v>36</v>
      </c>
      <c r="C75" s="57" t="s">
        <v>136</v>
      </c>
      <c r="D75" s="51" t="s">
        <v>115</v>
      </c>
      <c r="E75" s="51" t="s">
        <v>91</v>
      </c>
    </row>
    <row r="76" spans="1:5" ht="19.5" customHeight="1">
      <c r="A76" s="31">
        <v>74</v>
      </c>
      <c r="B76" s="52" t="s">
        <v>36</v>
      </c>
      <c r="C76" s="57" t="s">
        <v>137</v>
      </c>
      <c r="D76" s="51" t="s">
        <v>92</v>
      </c>
      <c r="E76" s="51" t="s">
        <v>91</v>
      </c>
    </row>
    <row r="77" spans="1:5" ht="19.5" customHeight="1">
      <c r="A77" s="31">
        <v>75</v>
      </c>
      <c r="B77" s="52" t="s">
        <v>36</v>
      </c>
      <c r="C77" s="57" t="s">
        <v>139</v>
      </c>
      <c r="D77" s="51" t="s">
        <v>97</v>
      </c>
      <c r="E77" s="51" t="s">
        <v>127</v>
      </c>
    </row>
    <row r="78" spans="1:5" ht="19.5" customHeight="1">
      <c r="A78" s="31">
        <v>76</v>
      </c>
      <c r="B78" s="52" t="s">
        <v>36</v>
      </c>
      <c r="C78" s="57" t="s">
        <v>138</v>
      </c>
      <c r="D78" s="51" t="s">
        <v>92</v>
      </c>
      <c r="E78" s="51" t="s">
        <v>91</v>
      </c>
    </row>
    <row r="79" spans="1:5" ht="19.5" customHeight="1">
      <c r="A79" s="31">
        <v>77</v>
      </c>
      <c r="B79" s="52" t="s">
        <v>36</v>
      </c>
      <c r="C79" s="57" t="s">
        <v>140</v>
      </c>
      <c r="D79" s="51" t="s">
        <v>141</v>
      </c>
      <c r="E79" s="51" t="s">
        <v>91</v>
      </c>
    </row>
    <row r="80" spans="1:5" ht="19.5" customHeight="1">
      <c r="A80" s="31">
        <v>78</v>
      </c>
      <c r="B80" s="52" t="s">
        <v>36</v>
      </c>
      <c r="C80" s="57" t="s">
        <v>142</v>
      </c>
      <c r="D80" s="51" t="s">
        <v>141</v>
      </c>
      <c r="E80" s="51" t="s">
        <v>91</v>
      </c>
    </row>
    <row r="81" spans="1:5" ht="19.5" customHeight="1">
      <c r="A81" s="31">
        <v>79</v>
      </c>
      <c r="B81" s="52" t="s">
        <v>36</v>
      </c>
      <c r="C81" s="57" t="s">
        <v>143</v>
      </c>
      <c r="D81" s="51" t="s">
        <v>141</v>
      </c>
      <c r="E81" s="51" t="s">
        <v>91</v>
      </c>
    </row>
    <row r="82" spans="1:5" ht="19.5" customHeight="1">
      <c r="A82" s="31">
        <v>80</v>
      </c>
      <c r="B82" s="52" t="s">
        <v>85</v>
      </c>
      <c r="C82" s="57" t="s">
        <v>224</v>
      </c>
      <c r="D82" s="51" t="s">
        <v>141</v>
      </c>
      <c r="E82" s="51" t="s">
        <v>91</v>
      </c>
    </row>
    <row r="83" spans="1:5" ht="19.5" customHeight="1">
      <c r="A83" s="31">
        <v>81</v>
      </c>
      <c r="B83" s="52" t="s">
        <v>85</v>
      </c>
      <c r="C83" s="57" t="s">
        <v>144</v>
      </c>
      <c r="D83" s="51" t="s">
        <v>141</v>
      </c>
      <c r="E83" s="51" t="s">
        <v>91</v>
      </c>
    </row>
    <row r="84" spans="1:5" ht="19.5" customHeight="1">
      <c r="A84" s="31">
        <v>82</v>
      </c>
      <c r="B84" s="52" t="s">
        <v>36</v>
      </c>
      <c r="C84" s="57" t="s">
        <v>145</v>
      </c>
      <c r="D84" s="51" t="s">
        <v>141</v>
      </c>
      <c r="E84" s="51" t="s">
        <v>91</v>
      </c>
    </row>
    <row r="85" spans="1:5" ht="19.5" customHeight="1">
      <c r="A85" s="31">
        <v>83</v>
      </c>
      <c r="B85" s="52" t="s">
        <v>85</v>
      </c>
      <c r="C85" s="57" t="s">
        <v>146</v>
      </c>
      <c r="D85" s="51" t="s">
        <v>141</v>
      </c>
      <c r="E85" s="51" t="s">
        <v>91</v>
      </c>
    </row>
    <row r="86" spans="1:5" ht="19.5" customHeight="1">
      <c r="A86" s="31">
        <v>84</v>
      </c>
      <c r="B86" s="52" t="s">
        <v>36</v>
      </c>
      <c r="C86" s="57" t="s">
        <v>147</v>
      </c>
      <c r="D86" s="51" t="s">
        <v>141</v>
      </c>
      <c r="E86" s="51" t="s">
        <v>91</v>
      </c>
    </row>
    <row r="87" spans="1:5" ht="19.5" customHeight="1">
      <c r="A87" s="31">
        <v>85</v>
      </c>
      <c r="B87" s="52" t="s">
        <v>36</v>
      </c>
      <c r="C87" s="57" t="s">
        <v>148</v>
      </c>
      <c r="D87" s="51" t="s">
        <v>141</v>
      </c>
      <c r="E87" s="51" t="s">
        <v>91</v>
      </c>
    </row>
    <row r="88" spans="1:5" ht="19.5" customHeight="1">
      <c r="A88" s="31">
        <v>86</v>
      </c>
      <c r="B88" s="52" t="s">
        <v>85</v>
      </c>
      <c r="C88" s="57" t="s">
        <v>149</v>
      </c>
      <c r="D88" s="51" t="s">
        <v>141</v>
      </c>
      <c r="E88" s="51" t="s">
        <v>91</v>
      </c>
    </row>
    <row r="89" spans="1:5" ht="19.5" customHeight="1">
      <c r="A89" s="31">
        <v>87</v>
      </c>
      <c r="B89" s="52" t="s">
        <v>85</v>
      </c>
      <c r="C89" s="57" t="s">
        <v>150</v>
      </c>
      <c r="D89" s="51" t="s">
        <v>151</v>
      </c>
      <c r="E89" s="51" t="s">
        <v>48</v>
      </c>
    </row>
    <row r="90" spans="1:5" ht="19.5" customHeight="1">
      <c r="A90" s="31">
        <v>88</v>
      </c>
      <c r="B90" s="52" t="s">
        <v>36</v>
      </c>
      <c r="C90" s="57" t="s">
        <v>152</v>
      </c>
      <c r="D90" s="51" t="s">
        <v>151</v>
      </c>
      <c r="E90" s="51" t="s">
        <v>48</v>
      </c>
    </row>
    <row r="91" spans="1:5" ht="19.5" customHeight="1">
      <c r="A91" s="31">
        <v>89</v>
      </c>
      <c r="B91" s="52" t="s">
        <v>36</v>
      </c>
      <c r="C91" s="57" t="s">
        <v>153</v>
      </c>
      <c r="D91" s="51" t="s">
        <v>115</v>
      </c>
      <c r="E91" s="51" t="s">
        <v>91</v>
      </c>
    </row>
    <row r="92" spans="1:5" ht="19.5" customHeight="1">
      <c r="A92" s="31">
        <v>90</v>
      </c>
      <c r="B92" s="52" t="s">
        <v>36</v>
      </c>
      <c r="C92" s="57" t="s">
        <v>168</v>
      </c>
      <c r="D92" s="51" t="s">
        <v>115</v>
      </c>
      <c r="E92" s="51" t="s">
        <v>91</v>
      </c>
    </row>
    <row r="93" spans="1:5" ht="19.5" customHeight="1">
      <c r="A93" s="31">
        <v>91</v>
      </c>
      <c r="B93" s="52" t="s">
        <v>85</v>
      </c>
      <c r="C93" s="57" t="s">
        <v>155</v>
      </c>
      <c r="D93" s="51" t="s">
        <v>56</v>
      </c>
      <c r="E93" s="51" t="s">
        <v>48</v>
      </c>
    </row>
    <row r="94" spans="1:5" ht="19.5" customHeight="1">
      <c r="A94" s="31">
        <v>92</v>
      </c>
      <c r="B94" s="52" t="s">
        <v>36</v>
      </c>
      <c r="C94" s="57" t="s">
        <v>156</v>
      </c>
      <c r="D94" s="51" t="s">
        <v>104</v>
      </c>
      <c r="E94" s="51" t="s">
        <v>91</v>
      </c>
    </row>
    <row r="95" spans="1:5" ht="19.5" customHeight="1">
      <c r="A95" s="31">
        <v>93</v>
      </c>
      <c r="B95" s="52" t="s">
        <v>85</v>
      </c>
      <c r="C95" s="57" t="s">
        <v>157</v>
      </c>
      <c r="D95" s="51" t="s">
        <v>104</v>
      </c>
      <c r="E95" s="51" t="s">
        <v>91</v>
      </c>
    </row>
    <row r="96" spans="1:5" ht="19.5" customHeight="1">
      <c r="A96" s="31">
        <v>94</v>
      </c>
      <c r="B96" s="52" t="s">
        <v>36</v>
      </c>
      <c r="C96" s="57" t="s">
        <v>158</v>
      </c>
      <c r="D96" s="51" t="s">
        <v>56</v>
      </c>
      <c r="E96" s="51" t="s">
        <v>48</v>
      </c>
    </row>
    <row r="97" spans="1:5" ht="19.5" customHeight="1">
      <c r="A97" s="31">
        <v>95</v>
      </c>
      <c r="B97" s="52" t="s">
        <v>36</v>
      </c>
      <c r="C97" s="57" t="s">
        <v>159</v>
      </c>
      <c r="D97" s="51" t="s">
        <v>56</v>
      </c>
      <c r="E97" s="51" t="s">
        <v>48</v>
      </c>
    </row>
    <row r="98" spans="1:5" ht="19.5" customHeight="1">
      <c r="A98" s="31">
        <v>96</v>
      </c>
      <c r="B98" s="52" t="s">
        <v>36</v>
      </c>
      <c r="C98" s="57" t="s">
        <v>262</v>
      </c>
      <c r="D98" s="51" t="s">
        <v>115</v>
      </c>
      <c r="E98" s="51" t="s">
        <v>91</v>
      </c>
    </row>
    <row r="99" spans="1:5" ht="19.5" customHeight="1">
      <c r="A99" s="31">
        <v>97</v>
      </c>
      <c r="B99" s="52" t="s">
        <v>36</v>
      </c>
      <c r="C99" s="57" t="s">
        <v>161</v>
      </c>
      <c r="D99" s="51" t="s">
        <v>115</v>
      </c>
      <c r="E99" s="51" t="s">
        <v>91</v>
      </c>
    </row>
    <row r="100" spans="1:5" ht="19.5" customHeight="1">
      <c r="A100" s="31">
        <v>98</v>
      </c>
      <c r="B100" s="52" t="s">
        <v>36</v>
      </c>
      <c r="C100" s="57" t="s">
        <v>162</v>
      </c>
      <c r="D100" s="51" t="s">
        <v>92</v>
      </c>
      <c r="E100" s="51" t="s">
        <v>91</v>
      </c>
    </row>
    <row r="101" spans="1:5" ht="19.5" customHeight="1">
      <c r="A101" s="31">
        <v>99</v>
      </c>
      <c r="B101" s="52" t="s">
        <v>85</v>
      </c>
      <c r="C101" s="57" t="s">
        <v>163</v>
      </c>
      <c r="D101" s="51" t="s">
        <v>151</v>
      </c>
      <c r="E101" s="51" t="s">
        <v>48</v>
      </c>
    </row>
    <row r="102" spans="1:5" ht="19.5" customHeight="1">
      <c r="A102" s="31">
        <v>100</v>
      </c>
      <c r="B102" s="52" t="s">
        <v>36</v>
      </c>
      <c r="C102" s="57" t="s">
        <v>164</v>
      </c>
      <c r="D102" s="51" t="s">
        <v>205</v>
      </c>
      <c r="E102" s="51" t="s">
        <v>48</v>
      </c>
    </row>
    <row r="103" spans="1:5" ht="19.5" customHeight="1">
      <c r="A103" s="31">
        <v>101</v>
      </c>
      <c r="B103" s="52" t="s">
        <v>85</v>
      </c>
      <c r="C103" s="57" t="s">
        <v>165</v>
      </c>
      <c r="D103" s="51" t="s">
        <v>115</v>
      </c>
      <c r="E103" s="51" t="s">
        <v>91</v>
      </c>
    </row>
    <row r="104" spans="1:5" ht="12.75">
      <c r="A104" s="70">
        <v>102</v>
      </c>
      <c r="B104" s="71" t="s">
        <v>85</v>
      </c>
      <c r="C104" s="72" t="s">
        <v>166</v>
      </c>
      <c r="D104" s="51" t="s">
        <v>115</v>
      </c>
      <c r="E104" s="71" t="s">
        <v>91</v>
      </c>
    </row>
    <row r="105" spans="1:5" ht="12.75">
      <c r="A105" s="70">
        <v>103</v>
      </c>
      <c r="B105" s="71" t="s">
        <v>36</v>
      </c>
      <c r="C105" s="72" t="s">
        <v>167</v>
      </c>
      <c r="D105" s="32" t="s">
        <v>205</v>
      </c>
      <c r="E105" s="71" t="s">
        <v>48</v>
      </c>
    </row>
  </sheetData>
  <sheetProtection/>
  <mergeCells count="5">
    <mergeCell ref="A1:A2"/>
    <mergeCell ref="C1:C2"/>
    <mergeCell ref="D1:D2"/>
    <mergeCell ref="E1:E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0"/>
  <dimension ref="A1:Z35"/>
  <sheetViews>
    <sheetView view="pageBreakPreview" zoomScale="70" zoomScaleNormal="75" zoomScaleSheetLayoutView="7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2" sqref="D22"/>
    </sheetView>
  </sheetViews>
  <sheetFormatPr defaultColWidth="9.00390625" defaultRowHeight="12.75"/>
  <cols>
    <col min="1" max="1" width="5.875" style="2" customWidth="1"/>
    <col min="2" max="2" width="3.75390625" style="2" customWidth="1"/>
    <col min="3" max="3" width="23.375" style="0" bestFit="1" customWidth="1"/>
    <col min="4" max="4" width="20.625" style="0" bestFit="1" customWidth="1"/>
    <col min="5" max="5" width="16.25390625" style="1" customWidth="1"/>
    <col min="6" max="6" width="7.75390625" style="1" bestFit="1" customWidth="1"/>
    <col min="7" max="7" width="10.25390625" style="1" bestFit="1" customWidth="1"/>
    <col min="8" max="8" width="6.75390625" style="0" bestFit="1" customWidth="1"/>
    <col min="9" max="9" width="1.37890625" style="13" customWidth="1"/>
    <col min="10" max="10" width="4.25390625" style="2" hidden="1" customWidth="1"/>
    <col min="11" max="11" width="23.375" style="0" hidden="1" customWidth="1"/>
    <col min="12" max="12" width="20.625" style="0" hidden="1" customWidth="1"/>
    <col min="13" max="13" width="16.25390625" style="1" customWidth="1"/>
    <col min="14" max="14" width="7.75390625" style="1" bestFit="1" customWidth="1"/>
    <col min="15" max="15" width="10.25390625" style="1" bestFit="1" customWidth="1"/>
    <col min="16" max="16" width="6.75390625" style="0" bestFit="1" customWidth="1"/>
    <col min="17" max="17" width="1.37890625" style="13" customWidth="1"/>
    <col min="18" max="18" width="4.75390625" style="2" customWidth="1"/>
    <col min="19" max="19" width="19.25390625" style="1" customWidth="1"/>
    <col min="20" max="20" width="7.75390625" style="1" bestFit="1" customWidth="1"/>
    <col min="21" max="21" width="10.25390625" style="1" bestFit="1" customWidth="1"/>
    <col min="22" max="22" width="6.75390625" style="0" bestFit="1" customWidth="1"/>
    <col min="23" max="23" width="5.125" style="13" customWidth="1"/>
    <col min="24" max="24" width="3.75390625" style="2" hidden="1" customWidth="1"/>
    <col min="25" max="25" width="10.25390625" style="1" hidden="1" customWidth="1"/>
    <col min="26" max="26" width="6.75390625" style="0" hidden="1" customWidth="1"/>
  </cols>
  <sheetData>
    <row r="1" spans="1:26" s="6" customFormat="1" ht="22.5" customHeight="1">
      <c r="A1" s="205" t="s">
        <v>6</v>
      </c>
      <c r="C1" s="205" t="s">
        <v>9</v>
      </c>
      <c r="D1" s="205" t="s">
        <v>1</v>
      </c>
      <c r="E1" s="205" t="s">
        <v>273</v>
      </c>
      <c r="F1" s="205" t="s">
        <v>10</v>
      </c>
      <c r="G1" s="205" t="s">
        <v>4</v>
      </c>
      <c r="H1" s="205" t="s">
        <v>5</v>
      </c>
      <c r="I1" s="11"/>
      <c r="J1" s="205" t="s">
        <v>6</v>
      </c>
      <c r="K1" s="205" t="s">
        <v>9</v>
      </c>
      <c r="L1" s="205" t="s">
        <v>1</v>
      </c>
      <c r="M1" s="205" t="s">
        <v>272</v>
      </c>
      <c r="N1" s="205" t="s">
        <v>10</v>
      </c>
      <c r="O1" s="205" t="s">
        <v>4</v>
      </c>
      <c r="P1" s="205" t="s">
        <v>5</v>
      </c>
      <c r="Q1" s="11"/>
      <c r="R1" s="205" t="s">
        <v>6</v>
      </c>
      <c r="S1" s="205" t="s">
        <v>271</v>
      </c>
      <c r="T1" s="205" t="s">
        <v>10</v>
      </c>
      <c r="U1" s="205" t="s">
        <v>4</v>
      </c>
      <c r="V1" s="205" t="s">
        <v>5</v>
      </c>
      <c r="W1" s="11" t="s">
        <v>177</v>
      </c>
      <c r="X1" s="205" t="s">
        <v>6</v>
      </c>
      <c r="Y1" s="205" t="s">
        <v>11</v>
      </c>
      <c r="Z1" s="206" t="s">
        <v>5</v>
      </c>
    </row>
    <row r="2" spans="1:26" s="7" customFormat="1" ht="12.75">
      <c r="A2" s="205"/>
      <c r="B2" s="6"/>
      <c r="C2" s="205"/>
      <c r="D2" s="205"/>
      <c r="E2" s="205"/>
      <c r="F2" s="205"/>
      <c r="G2" s="205"/>
      <c r="H2" s="205"/>
      <c r="I2" s="11"/>
      <c r="J2" s="205"/>
      <c r="K2" s="205"/>
      <c r="L2" s="205"/>
      <c r="M2" s="205"/>
      <c r="N2" s="205"/>
      <c r="O2" s="205"/>
      <c r="P2" s="205"/>
      <c r="Q2" s="11"/>
      <c r="R2" s="205"/>
      <c r="S2" s="205"/>
      <c r="T2" s="205"/>
      <c r="U2" s="205"/>
      <c r="V2" s="205"/>
      <c r="W2" s="11"/>
      <c r="X2" s="205"/>
      <c r="Y2" s="205"/>
      <c r="Z2" s="207"/>
    </row>
    <row r="3" spans="1:23" ht="14.25">
      <c r="A3" s="4">
        <v>37</v>
      </c>
      <c r="B3" s="52" t="s">
        <v>36</v>
      </c>
      <c r="C3" s="4" t="s">
        <v>259</v>
      </c>
      <c r="D3" s="4" t="s">
        <v>92</v>
      </c>
      <c r="E3" s="8">
        <v>0.0024305555555555747</v>
      </c>
      <c r="F3" s="10">
        <v>0</v>
      </c>
      <c r="G3" s="8">
        <v>0.0024305555555555747</v>
      </c>
      <c r="H3" s="4"/>
      <c r="I3" s="12"/>
      <c r="J3" s="3">
        <v>101</v>
      </c>
      <c r="K3" s="4" t="s">
        <v>265</v>
      </c>
      <c r="L3" s="4" t="s">
        <v>52</v>
      </c>
      <c r="M3" s="8">
        <v>0.0018634259259259212</v>
      </c>
      <c r="N3" s="10">
        <v>10</v>
      </c>
      <c r="O3" s="8">
        <v>0.001979166666666662</v>
      </c>
      <c r="P3" s="4"/>
      <c r="Q3" s="12"/>
      <c r="R3" s="3">
        <v>37</v>
      </c>
      <c r="S3" s="8">
        <v>0.0018634259259259212</v>
      </c>
      <c r="T3" s="10">
        <v>10</v>
      </c>
      <c r="U3" s="8">
        <v>0.001979166666666662</v>
      </c>
      <c r="V3" s="10">
        <v>1</v>
      </c>
      <c r="W3" s="12">
        <f aca="true" t="shared" si="0" ref="W3:W35">V3</f>
        <v>1</v>
      </c>
    </row>
    <row r="4" spans="1:23" ht="14.25">
      <c r="A4" s="4">
        <v>24</v>
      </c>
      <c r="B4" s="52" t="s">
        <v>36</v>
      </c>
      <c r="C4" s="4" t="s">
        <v>75</v>
      </c>
      <c r="D4" s="4" t="s">
        <v>81</v>
      </c>
      <c r="E4" s="8">
        <v>0.002025462962962965</v>
      </c>
      <c r="F4" s="10">
        <v>5</v>
      </c>
      <c r="G4" s="8">
        <v>0.0020833333333333355</v>
      </c>
      <c r="H4" s="4"/>
      <c r="I4" s="12"/>
      <c r="J4" s="3">
        <v>101</v>
      </c>
      <c r="K4" s="4" t="s">
        <v>265</v>
      </c>
      <c r="L4" s="4" t="s">
        <v>52</v>
      </c>
      <c r="M4" s="8" t="s">
        <v>275</v>
      </c>
      <c r="N4" s="10" t="s">
        <v>275</v>
      </c>
      <c r="O4" s="8" t="s">
        <v>275</v>
      </c>
      <c r="P4" s="4"/>
      <c r="Q4" s="12"/>
      <c r="R4" s="3">
        <v>24</v>
      </c>
      <c r="S4" s="8">
        <v>0.002025462962962965</v>
      </c>
      <c r="T4" s="10">
        <v>5</v>
      </c>
      <c r="U4" s="8">
        <v>0.0020833333333333355</v>
      </c>
      <c r="V4" s="10">
        <v>2</v>
      </c>
      <c r="W4" s="12">
        <f t="shared" si="0"/>
        <v>2</v>
      </c>
    </row>
    <row r="5" spans="1:23" ht="14.25">
      <c r="A5" s="4">
        <v>74</v>
      </c>
      <c r="B5" s="52" t="s">
        <v>36</v>
      </c>
      <c r="C5" s="4" t="s">
        <v>137</v>
      </c>
      <c r="D5" s="4" t="s">
        <v>92</v>
      </c>
      <c r="E5" s="8">
        <v>0.0020949074074074064</v>
      </c>
      <c r="F5" s="10">
        <v>5</v>
      </c>
      <c r="G5" s="8">
        <v>0.002152777777777777</v>
      </c>
      <c r="H5" s="4"/>
      <c r="I5" s="12"/>
      <c r="J5" s="3">
        <v>101</v>
      </c>
      <c r="K5" s="4" t="s">
        <v>265</v>
      </c>
      <c r="L5" s="4" t="s">
        <v>52</v>
      </c>
      <c r="M5" s="8">
        <v>0.00208333333333334</v>
      </c>
      <c r="N5" s="10">
        <v>5</v>
      </c>
      <c r="O5" s="8">
        <v>0.0021412037037037103</v>
      </c>
      <c r="P5" s="4"/>
      <c r="Q5" s="12"/>
      <c r="R5" s="3">
        <v>74</v>
      </c>
      <c r="S5" s="8">
        <v>0.00208333333333334</v>
      </c>
      <c r="T5" s="10">
        <v>5</v>
      </c>
      <c r="U5" s="8">
        <v>0.0021412037037037103</v>
      </c>
      <c r="V5" s="10">
        <v>3</v>
      </c>
      <c r="W5" s="12">
        <f t="shared" si="0"/>
        <v>3</v>
      </c>
    </row>
    <row r="6" spans="1:23" ht="14.25">
      <c r="A6" s="4">
        <v>90</v>
      </c>
      <c r="B6" s="52" t="s">
        <v>36</v>
      </c>
      <c r="C6" s="4" t="s">
        <v>168</v>
      </c>
      <c r="D6" s="4" t="s">
        <v>115</v>
      </c>
      <c r="E6" s="8">
        <v>0.0022453703703703767</v>
      </c>
      <c r="F6" s="10">
        <v>5</v>
      </c>
      <c r="G6" s="8">
        <v>0.002303240740740747</v>
      </c>
      <c r="H6" s="4"/>
      <c r="I6" s="12"/>
      <c r="J6" s="3">
        <v>101</v>
      </c>
      <c r="K6" s="4" t="s">
        <v>265</v>
      </c>
      <c r="L6" s="4" t="s">
        <v>52</v>
      </c>
      <c r="M6" s="8">
        <v>0.0021990740740740616</v>
      </c>
      <c r="N6" s="10">
        <v>5</v>
      </c>
      <c r="O6" s="8">
        <v>0.002256944444444432</v>
      </c>
      <c r="P6" s="4"/>
      <c r="Q6" s="12"/>
      <c r="R6" s="3">
        <v>90</v>
      </c>
      <c r="S6" s="8">
        <v>0.0021990740740740616</v>
      </c>
      <c r="T6" s="10">
        <v>5</v>
      </c>
      <c r="U6" s="8">
        <v>0.002256944444444432</v>
      </c>
      <c r="V6" s="10">
        <v>4</v>
      </c>
      <c r="W6" s="12">
        <f t="shared" si="0"/>
        <v>4</v>
      </c>
    </row>
    <row r="7" spans="1:23" ht="14.25">
      <c r="A7" s="4">
        <v>44</v>
      </c>
      <c r="B7" s="52" t="s">
        <v>36</v>
      </c>
      <c r="C7" s="4" t="s">
        <v>279</v>
      </c>
      <c r="D7" s="4" t="s">
        <v>104</v>
      </c>
      <c r="E7" s="8">
        <v>0.0023032407407407446</v>
      </c>
      <c r="F7" s="10">
        <v>0</v>
      </c>
      <c r="G7" s="8">
        <v>0.0023032407407407446</v>
      </c>
      <c r="H7" s="4"/>
      <c r="I7" s="12"/>
      <c r="J7" s="3">
        <v>101</v>
      </c>
      <c r="K7" s="4" t="s">
        <v>265</v>
      </c>
      <c r="L7" s="4" t="s">
        <v>52</v>
      </c>
      <c r="M7" s="8" t="s">
        <v>275</v>
      </c>
      <c r="N7" s="10" t="s">
        <v>275</v>
      </c>
      <c r="O7" s="8" t="s">
        <v>275</v>
      </c>
      <c r="P7" s="4"/>
      <c r="Q7" s="12"/>
      <c r="R7" s="3">
        <v>44</v>
      </c>
      <c r="S7" s="8">
        <v>0.0023032407407407446</v>
      </c>
      <c r="T7" s="10">
        <v>0</v>
      </c>
      <c r="U7" s="8">
        <v>0.0023032407407407446</v>
      </c>
      <c r="V7" s="10">
        <v>5</v>
      </c>
      <c r="W7" s="12">
        <f t="shared" si="0"/>
        <v>5</v>
      </c>
    </row>
    <row r="8" spans="1:23" ht="14.25">
      <c r="A8" s="4">
        <v>88</v>
      </c>
      <c r="B8" s="52" t="s">
        <v>36</v>
      </c>
      <c r="C8" s="4" t="s">
        <v>152</v>
      </c>
      <c r="D8" s="4" t="s">
        <v>151</v>
      </c>
      <c r="E8" s="8">
        <v>0.0024189814814814872</v>
      </c>
      <c r="F8" s="10">
        <v>5</v>
      </c>
      <c r="G8" s="8">
        <v>0.0024768518518518577</v>
      </c>
      <c r="H8" s="4"/>
      <c r="I8" s="12"/>
      <c r="J8" s="3">
        <v>101</v>
      </c>
      <c r="K8" s="4" t="s">
        <v>265</v>
      </c>
      <c r="L8" s="4" t="s">
        <v>52</v>
      </c>
      <c r="M8" s="8">
        <v>0.002453703703703708</v>
      </c>
      <c r="N8" s="10">
        <v>0</v>
      </c>
      <c r="O8" s="8">
        <v>0.002453703703703708</v>
      </c>
      <c r="P8" s="4"/>
      <c r="Q8" s="12"/>
      <c r="R8" s="3">
        <v>88</v>
      </c>
      <c r="S8" s="8">
        <v>0.002453703703703708</v>
      </c>
      <c r="T8" s="10">
        <v>0</v>
      </c>
      <c r="U8" s="8">
        <v>0.002453703703703708</v>
      </c>
      <c r="V8" s="10">
        <v>6</v>
      </c>
      <c r="W8" s="12">
        <f t="shared" si="0"/>
        <v>6</v>
      </c>
    </row>
    <row r="9" spans="1:23" ht="14.25">
      <c r="A9" s="4">
        <v>76</v>
      </c>
      <c r="B9" s="52" t="s">
        <v>36</v>
      </c>
      <c r="C9" s="4" t="s">
        <v>138</v>
      </c>
      <c r="D9" s="4" t="s">
        <v>92</v>
      </c>
      <c r="E9" s="8">
        <v>0.0024884259259259217</v>
      </c>
      <c r="F9" s="10">
        <v>0</v>
      </c>
      <c r="G9" s="8">
        <v>0.0024884259259259217</v>
      </c>
      <c r="H9" s="4"/>
      <c r="I9" s="12"/>
      <c r="J9" s="3">
        <v>101</v>
      </c>
      <c r="K9" s="4" t="s">
        <v>265</v>
      </c>
      <c r="L9" s="4" t="s">
        <v>52</v>
      </c>
      <c r="M9" s="8">
        <v>0.009467592592592597</v>
      </c>
      <c r="N9" s="10">
        <v>0</v>
      </c>
      <c r="O9" s="8">
        <v>0.009467592592592597</v>
      </c>
      <c r="P9" s="4"/>
      <c r="Q9" s="12"/>
      <c r="R9" s="3">
        <v>76</v>
      </c>
      <c r="S9" s="8">
        <v>0.0024884259259259217</v>
      </c>
      <c r="T9" s="10">
        <v>0</v>
      </c>
      <c r="U9" s="8">
        <v>0.0024884259259259217</v>
      </c>
      <c r="V9" s="10">
        <v>7</v>
      </c>
      <c r="W9" s="12">
        <f t="shared" si="0"/>
        <v>7</v>
      </c>
    </row>
    <row r="10" spans="1:23" ht="14.25">
      <c r="A10" s="4">
        <v>35</v>
      </c>
      <c r="B10" s="52" t="s">
        <v>36</v>
      </c>
      <c r="C10" s="4" t="s">
        <v>280</v>
      </c>
      <c r="D10" s="4" t="s">
        <v>92</v>
      </c>
      <c r="E10" s="8">
        <v>0.5372106481481481</v>
      </c>
      <c r="F10" s="10">
        <v>10</v>
      </c>
      <c r="G10" s="8">
        <v>0.002696759259259251</v>
      </c>
      <c r="H10" s="4"/>
      <c r="I10" s="12"/>
      <c r="J10" s="3">
        <v>101</v>
      </c>
      <c r="K10" s="4" t="s">
        <v>265</v>
      </c>
      <c r="L10" s="4" t="s">
        <v>52</v>
      </c>
      <c r="M10" s="8">
        <v>0.0024652777777778023</v>
      </c>
      <c r="N10" s="10">
        <v>10</v>
      </c>
      <c r="O10" s="8">
        <v>0.0025810185185185432</v>
      </c>
      <c r="P10" s="4"/>
      <c r="Q10" s="12"/>
      <c r="R10" s="3">
        <v>35</v>
      </c>
      <c r="S10" s="8">
        <v>0.0024652777777778023</v>
      </c>
      <c r="T10" s="10">
        <v>10</v>
      </c>
      <c r="U10" s="8">
        <v>0.0025810185185185432</v>
      </c>
      <c r="V10" s="10">
        <v>8</v>
      </c>
      <c r="W10" s="12">
        <f t="shared" si="0"/>
        <v>8</v>
      </c>
    </row>
    <row r="11" spans="1:23" ht="14.25">
      <c r="A11" s="4">
        <v>11</v>
      </c>
      <c r="B11" s="52" t="s">
        <v>36</v>
      </c>
      <c r="C11" s="4" t="s">
        <v>59</v>
      </c>
      <c r="D11" s="4" t="s">
        <v>56</v>
      </c>
      <c r="E11" s="8">
        <v>0.0025462962962962965</v>
      </c>
      <c r="F11" s="10">
        <v>5</v>
      </c>
      <c r="G11" s="8">
        <v>0.002604166666666667</v>
      </c>
      <c r="H11" s="4"/>
      <c r="I11" s="12"/>
      <c r="J11" s="3">
        <v>101</v>
      </c>
      <c r="K11" s="4" t="s">
        <v>265</v>
      </c>
      <c r="L11" s="4" t="s">
        <v>52</v>
      </c>
      <c r="M11" s="8" t="s">
        <v>275</v>
      </c>
      <c r="N11" s="10" t="s">
        <v>275</v>
      </c>
      <c r="O11" s="8" t="s">
        <v>275</v>
      </c>
      <c r="P11" s="4"/>
      <c r="Q11" s="12"/>
      <c r="R11" s="3">
        <v>11</v>
      </c>
      <c r="S11" s="8">
        <v>0.0025462962962962965</v>
      </c>
      <c r="T11" s="10">
        <v>5</v>
      </c>
      <c r="U11" s="8">
        <v>0.002604166666666667</v>
      </c>
      <c r="V11" s="10">
        <v>9</v>
      </c>
      <c r="W11" s="12">
        <f t="shared" si="0"/>
        <v>9</v>
      </c>
    </row>
    <row r="12" spans="1:23" ht="14.25">
      <c r="A12" s="4">
        <v>54</v>
      </c>
      <c r="B12" s="52" t="s">
        <v>36</v>
      </c>
      <c r="C12" s="4" t="s">
        <v>281</v>
      </c>
      <c r="D12" s="4" t="s">
        <v>92</v>
      </c>
      <c r="E12" s="8">
        <v>0.002534722222222216</v>
      </c>
      <c r="F12" s="10">
        <v>10</v>
      </c>
      <c r="G12" s="8">
        <v>0.002650462962962957</v>
      </c>
      <c r="H12" s="4"/>
      <c r="I12" s="12"/>
      <c r="J12" s="3">
        <v>101</v>
      </c>
      <c r="K12" s="4" t="s">
        <v>265</v>
      </c>
      <c r="L12" s="4" t="s">
        <v>52</v>
      </c>
      <c r="M12" s="8">
        <v>0.0026504629629629517</v>
      </c>
      <c r="N12" s="10">
        <v>10</v>
      </c>
      <c r="O12" s="8">
        <v>0.0027662037037036926</v>
      </c>
      <c r="P12" s="4"/>
      <c r="Q12" s="12"/>
      <c r="R12" s="3">
        <v>54</v>
      </c>
      <c r="S12" s="8">
        <v>0.002534722222222216</v>
      </c>
      <c r="T12" s="10">
        <v>10</v>
      </c>
      <c r="U12" s="8">
        <v>0.002650462962962957</v>
      </c>
      <c r="V12" s="10">
        <v>10</v>
      </c>
      <c r="W12" s="12">
        <f t="shared" si="0"/>
        <v>10</v>
      </c>
    </row>
    <row r="13" spans="1:23" ht="14.25">
      <c r="A13" s="4">
        <v>57</v>
      </c>
      <c r="B13" s="52" t="s">
        <v>36</v>
      </c>
      <c r="C13" s="4" t="s">
        <v>261</v>
      </c>
      <c r="D13" s="4" t="s">
        <v>115</v>
      </c>
      <c r="E13" s="8">
        <v>0.0026273148148148184</v>
      </c>
      <c r="F13" s="10">
        <v>5</v>
      </c>
      <c r="G13" s="8">
        <v>0.002685185185185189</v>
      </c>
      <c r="H13" s="4"/>
      <c r="I13" s="12"/>
      <c r="J13" s="3">
        <v>101</v>
      </c>
      <c r="K13" s="4" t="s">
        <v>265</v>
      </c>
      <c r="L13" s="4" t="s">
        <v>52</v>
      </c>
      <c r="M13" s="8">
        <v>0.0028703703703703703</v>
      </c>
      <c r="N13" s="10">
        <v>0</v>
      </c>
      <c r="O13" s="8">
        <v>0.0028703703703703703</v>
      </c>
      <c r="P13" s="4"/>
      <c r="Q13" s="12"/>
      <c r="R13" s="3">
        <v>57</v>
      </c>
      <c r="S13" s="8">
        <v>0.0026273148148148184</v>
      </c>
      <c r="T13" s="10">
        <v>5</v>
      </c>
      <c r="U13" s="8">
        <v>0.002685185185185189</v>
      </c>
      <c r="V13" s="10">
        <v>11</v>
      </c>
      <c r="W13" s="12">
        <f t="shared" si="0"/>
        <v>11</v>
      </c>
    </row>
    <row r="14" spans="1:23" ht="14.25">
      <c r="A14" s="4">
        <v>56</v>
      </c>
      <c r="B14" s="52" t="s">
        <v>36</v>
      </c>
      <c r="C14" s="4" t="s">
        <v>260</v>
      </c>
      <c r="D14" s="4" t="s">
        <v>115</v>
      </c>
      <c r="E14" s="8">
        <v>0.002615740740740731</v>
      </c>
      <c r="F14" s="10">
        <v>15</v>
      </c>
      <c r="G14" s="8">
        <v>0.002789351851851842</v>
      </c>
      <c r="H14" s="4"/>
      <c r="I14" s="12"/>
      <c r="J14" s="3">
        <v>101</v>
      </c>
      <c r="K14" s="4" t="s">
        <v>265</v>
      </c>
      <c r="L14" s="4" t="s">
        <v>52</v>
      </c>
      <c r="M14" s="8">
        <v>0.002592592592592591</v>
      </c>
      <c r="N14" s="10">
        <v>10</v>
      </c>
      <c r="O14" s="8">
        <v>0.0027083333333333317</v>
      </c>
      <c r="P14" s="4"/>
      <c r="Q14" s="12"/>
      <c r="R14" s="3">
        <v>56</v>
      </c>
      <c r="S14" s="8">
        <v>0.002592592592592591</v>
      </c>
      <c r="T14" s="10">
        <v>10</v>
      </c>
      <c r="U14" s="8">
        <v>0.0027083333333333317</v>
      </c>
      <c r="V14" s="10">
        <v>12</v>
      </c>
      <c r="W14" s="12">
        <f t="shared" si="0"/>
        <v>12</v>
      </c>
    </row>
    <row r="15" spans="1:25" ht="14.25">
      <c r="A15" s="4">
        <v>97</v>
      </c>
      <c r="B15" s="52" t="s">
        <v>36</v>
      </c>
      <c r="C15" s="4" t="s">
        <v>161</v>
      </c>
      <c r="D15" s="4" t="s">
        <v>131</v>
      </c>
      <c r="E15" s="8">
        <v>0.0031365740740740694</v>
      </c>
      <c r="F15" s="10">
        <v>15</v>
      </c>
      <c r="G15" s="8">
        <v>0.0033101851851851803</v>
      </c>
      <c r="H15" s="4"/>
      <c r="I15" s="12"/>
      <c r="J15" s="3">
        <v>101</v>
      </c>
      <c r="K15" s="4" t="s">
        <v>265</v>
      </c>
      <c r="L15" s="4" t="s">
        <v>52</v>
      </c>
      <c r="M15" s="8">
        <v>0.002800925925925915</v>
      </c>
      <c r="N15" s="10">
        <v>0</v>
      </c>
      <c r="O15" s="8">
        <v>0.002800925925925915</v>
      </c>
      <c r="P15" s="4"/>
      <c r="Q15" s="12"/>
      <c r="R15" s="3">
        <v>97</v>
      </c>
      <c r="S15" s="8">
        <v>0.002800925925925915</v>
      </c>
      <c r="T15" s="10">
        <v>0</v>
      </c>
      <c r="U15" s="8">
        <v>0.002800925925925915</v>
      </c>
      <c r="V15" s="10">
        <v>13</v>
      </c>
      <c r="W15" s="12">
        <f t="shared" si="0"/>
        <v>13</v>
      </c>
      <c r="X15"/>
      <c r="Y15"/>
    </row>
    <row r="16" spans="1:25" ht="14.25">
      <c r="A16" s="4">
        <v>34</v>
      </c>
      <c r="B16" s="52" t="s">
        <v>36</v>
      </c>
      <c r="C16" s="4" t="s">
        <v>89</v>
      </c>
      <c r="D16" s="4" t="s">
        <v>202</v>
      </c>
      <c r="E16" s="8">
        <v>0.0028703703703703842</v>
      </c>
      <c r="F16" s="10">
        <v>0</v>
      </c>
      <c r="G16" s="8">
        <v>0.0028703703703703842</v>
      </c>
      <c r="H16" s="4"/>
      <c r="I16" s="12"/>
      <c r="J16" s="3">
        <v>101</v>
      </c>
      <c r="K16" s="4" t="s">
        <v>265</v>
      </c>
      <c r="L16" s="4" t="s">
        <v>52</v>
      </c>
      <c r="M16" s="8">
        <v>0.002766203703703729</v>
      </c>
      <c r="N16" s="10">
        <v>5</v>
      </c>
      <c r="O16" s="8">
        <v>0.0028240740740740995</v>
      </c>
      <c r="P16" s="4"/>
      <c r="Q16" s="12"/>
      <c r="R16" s="3">
        <v>34</v>
      </c>
      <c r="S16" s="8">
        <v>0.002766203703703729</v>
      </c>
      <c r="T16" s="10">
        <v>5</v>
      </c>
      <c r="U16" s="8">
        <v>0.0028240740740740995</v>
      </c>
      <c r="V16" s="10">
        <v>14</v>
      </c>
      <c r="W16" s="12">
        <f t="shared" si="0"/>
        <v>14</v>
      </c>
      <c r="X16"/>
      <c r="Y16"/>
    </row>
    <row r="17" spans="1:25" ht="14.25">
      <c r="A17" s="4">
        <v>46</v>
      </c>
      <c r="B17" s="52" t="s">
        <v>36</v>
      </c>
      <c r="C17" s="4" t="s">
        <v>282</v>
      </c>
      <c r="D17" s="4" t="s">
        <v>104</v>
      </c>
      <c r="E17" s="8">
        <v>0.0028356481481481427</v>
      </c>
      <c r="F17" s="10">
        <v>0</v>
      </c>
      <c r="G17" s="8">
        <v>0.0028356481481481427</v>
      </c>
      <c r="H17" s="4"/>
      <c r="I17" s="12"/>
      <c r="J17" s="3">
        <v>101</v>
      </c>
      <c r="K17" s="4" t="s">
        <v>265</v>
      </c>
      <c r="L17" s="4" t="s">
        <v>52</v>
      </c>
      <c r="M17" s="8" t="s">
        <v>275</v>
      </c>
      <c r="N17" s="10" t="s">
        <v>275</v>
      </c>
      <c r="O17" s="8" t="s">
        <v>275</v>
      </c>
      <c r="P17" s="4"/>
      <c r="Q17" s="12"/>
      <c r="R17" s="3">
        <v>46</v>
      </c>
      <c r="S17" s="8">
        <v>0.0028356481481481427</v>
      </c>
      <c r="T17" s="10">
        <v>0</v>
      </c>
      <c r="U17" s="8">
        <v>0.0028356481481481427</v>
      </c>
      <c r="V17" s="10">
        <v>15</v>
      </c>
      <c r="W17" s="12">
        <f t="shared" si="0"/>
        <v>15</v>
      </c>
      <c r="X17"/>
      <c r="Y17"/>
    </row>
    <row r="18" spans="1:25" ht="14.25">
      <c r="A18" s="4">
        <v>103</v>
      </c>
      <c r="B18" s="62" t="s">
        <v>36</v>
      </c>
      <c r="C18" s="4" t="s">
        <v>167</v>
      </c>
      <c r="D18" s="4" t="s">
        <v>202</v>
      </c>
      <c r="E18" s="8">
        <v>0.00285879629629629</v>
      </c>
      <c r="F18" s="10">
        <v>0</v>
      </c>
      <c r="G18" s="8">
        <v>0.00285879629629629</v>
      </c>
      <c r="H18" s="4"/>
      <c r="I18" s="12"/>
      <c r="J18" s="3">
        <v>101</v>
      </c>
      <c r="K18" s="4" t="s">
        <v>265</v>
      </c>
      <c r="L18" s="4" t="s">
        <v>52</v>
      </c>
      <c r="M18" s="8" t="s">
        <v>275</v>
      </c>
      <c r="N18" s="10" t="s">
        <v>275</v>
      </c>
      <c r="O18" s="8" t="s">
        <v>275</v>
      </c>
      <c r="P18" s="4"/>
      <c r="Q18" s="12"/>
      <c r="R18" s="3">
        <v>103</v>
      </c>
      <c r="S18" s="8">
        <v>0.00285879629629629</v>
      </c>
      <c r="T18" s="10">
        <v>0</v>
      </c>
      <c r="U18" s="8">
        <v>0.00285879629629629</v>
      </c>
      <c r="V18" s="10">
        <v>16</v>
      </c>
      <c r="W18" s="12">
        <f t="shared" si="0"/>
        <v>16</v>
      </c>
      <c r="X18"/>
      <c r="Y18"/>
    </row>
    <row r="19" spans="1:25" ht="14.25">
      <c r="A19" s="4">
        <v>31</v>
      </c>
      <c r="B19" s="52" t="s">
        <v>36</v>
      </c>
      <c r="C19" s="4" t="s">
        <v>263</v>
      </c>
      <c r="D19" s="4" t="s">
        <v>202</v>
      </c>
      <c r="E19" s="8">
        <v>0.0028703703703703842</v>
      </c>
      <c r="F19" s="10">
        <v>5</v>
      </c>
      <c r="G19" s="8">
        <v>0.0029282407407407547</v>
      </c>
      <c r="H19" s="4"/>
      <c r="I19" s="12"/>
      <c r="J19" s="3">
        <v>101</v>
      </c>
      <c r="K19" s="4" t="s">
        <v>265</v>
      </c>
      <c r="L19" s="4" t="s">
        <v>52</v>
      </c>
      <c r="M19" s="8">
        <v>2.340289351851852</v>
      </c>
      <c r="N19" s="10">
        <v>0</v>
      </c>
      <c r="O19" s="8">
        <v>2.340289351851852</v>
      </c>
      <c r="P19" s="4"/>
      <c r="Q19" s="12"/>
      <c r="R19" s="3">
        <v>31</v>
      </c>
      <c r="S19" s="8">
        <v>0.0028703703703703842</v>
      </c>
      <c r="T19" s="10">
        <v>5</v>
      </c>
      <c r="U19" s="8">
        <v>0.0029282407407407547</v>
      </c>
      <c r="V19" s="10">
        <v>17</v>
      </c>
      <c r="W19" s="12">
        <f t="shared" si="0"/>
        <v>17</v>
      </c>
      <c r="X19"/>
      <c r="Y19"/>
    </row>
    <row r="20" spans="1:25" ht="14.25">
      <c r="A20" s="4">
        <v>96</v>
      </c>
      <c r="B20" s="52" t="s">
        <v>36</v>
      </c>
      <c r="C20" s="4" t="s">
        <v>262</v>
      </c>
      <c r="D20" s="4" t="s">
        <v>154</v>
      </c>
      <c r="E20" s="8">
        <v>0.002743055555555554</v>
      </c>
      <c r="F20" s="10">
        <v>20</v>
      </c>
      <c r="G20" s="8">
        <v>0.0029745370370370355</v>
      </c>
      <c r="H20" s="4"/>
      <c r="I20" s="12"/>
      <c r="J20" s="3">
        <v>101</v>
      </c>
      <c r="K20" s="4" t="s">
        <v>265</v>
      </c>
      <c r="L20" s="4" t="s">
        <v>52</v>
      </c>
      <c r="M20" s="8">
        <v>0.002847222222222223</v>
      </c>
      <c r="N20" s="10">
        <v>25</v>
      </c>
      <c r="O20" s="8">
        <v>0.003136574074074075</v>
      </c>
      <c r="P20" s="4"/>
      <c r="Q20" s="12"/>
      <c r="R20" s="3">
        <v>96</v>
      </c>
      <c r="S20" s="8">
        <v>0.002743055555555554</v>
      </c>
      <c r="T20" s="10">
        <v>20</v>
      </c>
      <c r="U20" s="8">
        <v>0.0029745370370370355</v>
      </c>
      <c r="V20" s="10">
        <v>18</v>
      </c>
      <c r="W20" s="12">
        <f t="shared" si="0"/>
        <v>18</v>
      </c>
      <c r="X20"/>
      <c r="Y20"/>
    </row>
    <row r="21" spans="1:25" ht="14.25">
      <c r="A21" s="4">
        <v>95</v>
      </c>
      <c r="B21" s="52" t="s">
        <v>36</v>
      </c>
      <c r="C21" s="4" t="s">
        <v>159</v>
      </c>
      <c r="D21" s="4" t="s">
        <v>56</v>
      </c>
      <c r="E21" s="8">
        <v>0.002824074074074062</v>
      </c>
      <c r="F21" s="10">
        <v>15</v>
      </c>
      <c r="G21" s="8">
        <v>0.002997685185185173</v>
      </c>
      <c r="H21" s="4"/>
      <c r="I21" s="12"/>
      <c r="J21" s="3">
        <v>101</v>
      </c>
      <c r="K21" s="4" t="s">
        <v>265</v>
      </c>
      <c r="L21" s="4" t="s">
        <v>52</v>
      </c>
      <c r="M21" s="8" t="s">
        <v>275</v>
      </c>
      <c r="N21" s="10" t="s">
        <v>275</v>
      </c>
      <c r="O21" s="8" t="s">
        <v>275</v>
      </c>
      <c r="P21" s="4"/>
      <c r="Q21" s="12"/>
      <c r="R21" s="3">
        <v>95</v>
      </c>
      <c r="S21" s="8">
        <v>0.002824074074074062</v>
      </c>
      <c r="T21" s="10">
        <v>15</v>
      </c>
      <c r="U21" s="8">
        <v>0.002997685185185173</v>
      </c>
      <c r="V21" s="10">
        <v>19</v>
      </c>
      <c r="W21" s="12">
        <f t="shared" si="0"/>
        <v>19</v>
      </c>
      <c r="X21"/>
      <c r="Y21"/>
    </row>
    <row r="22" spans="1:25" ht="14.25">
      <c r="A22" s="4">
        <v>98</v>
      </c>
      <c r="B22" s="52" t="s">
        <v>36</v>
      </c>
      <c r="C22" s="4" t="s">
        <v>162</v>
      </c>
      <c r="D22" s="4" t="s">
        <v>92</v>
      </c>
      <c r="E22" s="8">
        <v>0.003067129629629628</v>
      </c>
      <c r="F22" s="10">
        <v>10</v>
      </c>
      <c r="G22" s="8">
        <v>0.003182870370370369</v>
      </c>
      <c r="H22" s="4"/>
      <c r="I22" s="12"/>
      <c r="J22" s="3">
        <v>101</v>
      </c>
      <c r="K22" s="4" t="s">
        <v>265</v>
      </c>
      <c r="L22" s="4" t="s">
        <v>52</v>
      </c>
      <c r="M22" s="8">
        <v>0.0031597222222222443</v>
      </c>
      <c r="N22" s="10">
        <v>5</v>
      </c>
      <c r="O22" s="8">
        <v>0.0032175925925926148</v>
      </c>
      <c r="P22" s="4"/>
      <c r="Q22" s="12"/>
      <c r="R22" s="3">
        <v>98</v>
      </c>
      <c r="S22" s="8">
        <v>0.003067129629629628</v>
      </c>
      <c r="T22" s="10">
        <v>10</v>
      </c>
      <c r="U22" s="8">
        <v>0.003182870370370369</v>
      </c>
      <c r="V22" s="10">
        <v>20</v>
      </c>
      <c r="W22" s="12">
        <f t="shared" si="0"/>
        <v>20</v>
      </c>
      <c r="X22"/>
      <c r="Y22"/>
    </row>
    <row r="23" spans="1:25" ht="14.25">
      <c r="A23" s="4">
        <v>4</v>
      </c>
      <c r="B23" s="52" t="s">
        <v>36</v>
      </c>
      <c r="C23" s="4" t="s">
        <v>265</v>
      </c>
      <c r="D23" s="4" t="s">
        <v>52</v>
      </c>
      <c r="E23" s="8">
        <v>0.003888888888888914</v>
      </c>
      <c r="F23" s="10">
        <v>5</v>
      </c>
      <c r="G23" s="8">
        <v>0.003946759259259284</v>
      </c>
      <c r="H23" s="4"/>
      <c r="I23" s="12"/>
      <c r="J23" s="3">
        <v>101</v>
      </c>
      <c r="K23" s="4" t="s">
        <v>265</v>
      </c>
      <c r="L23" s="4" t="s">
        <v>52</v>
      </c>
      <c r="M23" s="8">
        <v>0.0032407407407407524</v>
      </c>
      <c r="N23" s="10">
        <v>5</v>
      </c>
      <c r="O23" s="8">
        <v>0.003298611111111123</v>
      </c>
      <c r="P23" s="4"/>
      <c r="Q23" s="12"/>
      <c r="R23" s="3">
        <v>4</v>
      </c>
      <c r="S23" s="8">
        <v>0.0032407407407407524</v>
      </c>
      <c r="T23" s="10">
        <v>5</v>
      </c>
      <c r="U23" s="8">
        <v>0.003298611111111123</v>
      </c>
      <c r="V23" s="10">
        <v>21</v>
      </c>
      <c r="W23" s="12">
        <f t="shared" si="0"/>
        <v>21</v>
      </c>
      <c r="X23"/>
      <c r="Y23"/>
    </row>
    <row r="24" spans="1:25" ht="14.25">
      <c r="A24" s="4">
        <v>75</v>
      </c>
      <c r="B24" s="52" t="s">
        <v>36</v>
      </c>
      <c r="C24" s="4" t="s">
        <v>139</v>
      </c>
      <c r="D24" s="4" t="s">
        <v>97</v>
      </c>
      <c r="E24" s="8">
        <v>0.003194444444444444</v>
      </c>
      <c r="F24" s="10">
        <v>30</v>
      </c>
      <c r="G24" s="8">
        <v>0.0035416666666666665</v>
      </c>
      <c r="H24" s="4"/>
      <c r="I24" s="12"/>
      <c r="J24" s="3">
        <v>101</v>
      </c>
      <c r="K24" s="4" t="s">
        <v>265</v>
      </c>
      <c r="L24" s="4" t="s">
        <v>52</v>
      </c>
      <c r="M24" s="8" t="s">
        <v>275</v>
      </c>
      <c r="N24" s="10" t="s">
        <v>275</v>
      </c>
      <c r="O24" s="8" t="s">
        <v>275</v>
      </c>
      <c r="P24" s="4"/>
      <c r="Q24" s="12"/>
      <c r="R24" s="3">
        <v>75</v>
      </c>
      <c r="S24" s="8">
        <v>0.003194444444444444</v>
      </c>
      <c r="T24" s="10">
        <v>30</v>
      </c>
      <c r="U24" s="8">
        <v>0.0035416666666666665</v>
      </c>
      <c r="V24" s="10">
        <v>22</v>
      </c>
      <c r="W24" s="12">
        <f t="shared" si="0"/>
        <v>22</v>
      </c>
      <c r="X24"/>
      <c r="Y24"/>
    </row>
    <row r="25" spans="1:25" ht="14.25">
      <c r="A25" s="4">
        <v>5</v>
      </c>
      <c r="B25" s="52" t="s">
        <v>36</v>
      </c>
      <c r="C25" s="4" t="s">
        <v>53</v>
      </c>
      <c r="D25" s="4" t="s">
        <v>52</v>
      </c>
      <c r="E25" s="8">
        <v>0.0035300925925926263</v>
      </c>
      <c r="F25" s="10">
        <v>15</v>
      </c>
      <c r="G25" s="8">
        <v>0.0037037037037037372</v>
      </c>
      <c r="H25" s="4"/>
      <c r="I25" s="12"/>
      <c r="J25" s="3">
        <v>101</v>
      </c>
      <c r="K25" s="4" t="s">
        <v>265</v>
      </c>
      <c r="L25" s="4" t="s">
        <v>52</v>
      </c>
      <c r="M25" s="8">
        <v>0.004999999999999977</v>
      </c>
      <c r="N25" s="10">
        <v>10</v>
      </c>
      <c r="O25" s="8">
        <v>0.005115740740740718</v>
      </c>
      <c r="P25" s="4"/>
      <c r="Q25" s="12"/>
      <c r="R25" s="3">
        <v>5</v>
      </c>
      <c r="S25" s="8">
        <v>0.0035300925925926263</v>
      </c>
      <c r="T25" s="10">
        <v>15</v>
      </c>
      <c r="U25" s="8">
        <v>0.0037037037037037372</v>
      </c>
      <c r="V25" s="10">
        <v>23</v>
      </c>
      <c r="W25" s="12">
        <f t="shared" si="0"/>
        <v>23</v>
      </c>
      <c r="X25"/>
      <c r="Y25"/>
    </row>
    <row r="26" spans="1:25" ht="14.25">
      <c r="A26" s="4">
        <v>48</v>
      </c>
      <c r="B26" s="52" t="s">
        <v>36</v>
      </c>
      <c r="C26" s="4" t="s">
        <v>283</v>
      </c>
      <c r="D26" s="4" t="s">
        <v>110</v>
      </c>
      <c r="E26" s="8">
        <v>0.0035879629629629595</v>
      </c>
      <c r="F26" s="10">
        <v>20</v>
      </c>
      <c r="G26" s="8">
        <v>0.003819444444444441</v>
      </c>
      <c r="H26" s="4"/>
      <c r="I26" s="12"/>
      <c r="J26" s="3">
        <v>101</v>
      </c>
      <c r="K26" s="4" t="s">
        <v>265</v>
      </c>
      <c r="L26" s="4" t="s">
        <v>52</v>
      </c>
      <c r="M26" s="8">
        <v>0.0035879629629629595</v>
      </c>
      <c r="N26" s="10">
        <v>20</v>
      </c>
      <c r="O26" s="8">
        <v>0.003819444444444441</v>
      </c>
      <c r="P26" s="4"/>
      <c r="Q26" s="12"/>
      <c r="R26" s="3">
        <v>48</v>
      </c>
      <c r="S26" s="8">
        <v>0.0035879629629629595</v>
      </c>
      <c r="T26" s="10">
        <v>20</v>
      </c>
      <c r="U26" s="8">
        <v>0.003819444444444441</v>
      </c>
      <c r="V26" s="10">
        <v>24</v>
      </c>
      <c r="W26" s="12">
        <f t="shared" si="0"/>
        <v>24</v>
      </c>
      <c r="X26"/>
      <c r="Y26"/>
    </row>
    <row r="27" spans="1:25" ht="14.25">
      <c r="A27" s="4">
        <v>84</v>
      </c>
      <c r="B27" s="52" t="s">
        <v>36</v>
      </c>
      <c r="C27" s="4" t="s">
        <v>147</v>
      </c>
      <c r="D27" s="4" t="s">
        <v>141</v>
      </c>
      <c r="E27" s="8">
        <v>0.004421296296296298</v>
      </c>
      <c r="F27" s="10">
        <v>10</v>
      </c>
      <c r="G27" s="8">
        <v>0.004537037037037039</v>
      </c>
      <c r="H27" s="4"/>
      <c r="I27" s="12"/>
      <c r="J27" s="3">
        <v>101</v>
      </c>
      <c r="K27" s="4" t="s">
        <v>265</v>
      </c>
      <c r="L27" s="4" t="s">
        <v>52</v>
      </c>
      <c r="M27" s="8" t="s">
        <v>275</v>
      </c>
      <c r="N27" s="10" t="s">
        <v>275</v>
      </c>
      <c r="O27" s="8" t="s">
        <v>275</v>
      </c>
      <c r="P27" s="4"/>
      <c r="Q27" s="12"/>
      <c r="R27" s="3">
        <v>84</v>
      </c>
      <c r="S27" s="8">
        <v>0.004421296296296298</v>
      </c>
      <c r="T27" s="10">
        <v>10</v>
      </c>
      <c r="U27" s="8">
        <v>0.004537037037037039</v>
      </c>
      <c r="V27" s="10">
        <v>25</v>
      </c>
      <c r="W27" s="12">
        <f t="shared" si="0"/>
        <v>25</v>
      </c>
      <c r="X27"/>
      <c r="Y27"/>
    </row>
    <row r="28" spans="1:25" ht="14.25">
      <c r="A28" s="4">
        <v>53</v>
      </c>
      <c r="B28" s="52" t="s">
        <v>36</v>
      </c>
      <c r="C28" s="4" t="s">
        <v>284</v>
      </c>
      <c r="D28" s="4" t="s">
        <v>115</v>
      </c>
      <c r="E28" s="8">
        <v>0.004062499999999997</v>
      </c>
      <c r="F28" s="10">
        <v>70</v>
      </c>
      <c r="G28" s="8">
        <v>0.004872685185185182</v>
      </c>
      <c r="H28" s="4"/>
      <c r="I28" s="12"/>
      <c r="J28" s="3">
        <v>101</v>
      </c>
      <c r="K28" s="4" t="s">
        <v>265</v>
      </c>
      <c r="L28" s="4" t="s">
        <v>52</v>
      </c>
      <c r="M28" s="8" t="s">
        <v>275</v>
      </c>
      <c r="N28" s="10" t="s">
        <v>275</v>
      </c>
      <c r="O28" s="8" t="s">
        <v>275</v>
      </c>
      <c r="P28" s="4"/>
      <c r="Q28" s="12"/>
      <c r="R28" s="3">
        <v>53</v>
      </c>
      <c r="S28" s="8">
        <v>0.004062499999999997</v>
      </c>
      <c r="T28" s="10">
        <v>70</v>
      </c>
      <c r="U28" s="8">
        <v>0.004872685185185182</v>
      </c>
      <c r="V28" s="10">
        <v>26</v>
      </c>
      <c r="W28" s="12">
        <f t="shared" si="0"/>
        <v>26</v>
      </c>
      <c r="X28"/>
      <c r="Y28"/>
    </row>
    <row r="29" spans="1:25" ht="14.25">
      <c r="A29" s="4">
        <v>52</v>
      </c>
      <c r="B29" s="52" t="s">
        <v>36</v>
      </c>
      <c r="C29" s="4" t="s">
        <v>285</v>
      </c>
      <c r="D29" s="4" t="s">
        <v>115</v>
      </c>
      <c r="E29" s="8">
        <v>0.004606481481481482</v>
      </c>
      <c r="F29" s="10">
        <v>25</v>
      </c>
      <c r="G29" s="8">
        <v>0.0048958333333333345</v>
      </c>
      <c r="H29" s="4"/>
      <c r="I29" s="12"/>
      <c r="J29" s="3">
        <v>101</v>
      </c>
      <c r="K29" s="4" t="s">
        <v>265</v>
      </c>
      <c r="L29" s="4" t="s">
        <v>52</v>
      </c>
      <c r="M29" s="8" t="s">
        <v>275</v>
      </c>
      <c r="N29" s="10" t="s">
        <v>275</v>
      </c>
      <c r="O29" s="8" t="s">
        <v>275</v>
      </c>
      <c r="P29" s="4"/>
      <c r="Q29" s="12"/>
      <c r="R29" s="3">
        <v>52</v>
      </c>
      <c r="S29" s="8">
        <v>0.004606481481481482</v>
      </c>
      <c r="T29" s="10">
        <v>25</v>
      </c>
      <c r="U29" s="8">
        <v>0.0048958333333333345</v>
      </c>
      <c r="V29" s="10">
        <v>27</v>
      </c>
      <c r="W29" s="12">
        <f t="shared" si="0"/>
        <v>27</v>
      </c>
      <c r="X29"/>
      <c r="Y29"/>
    </row>
    <row r="30" spans="1:25" ht="14.25">
      <c r="A30" s="4">
        <v>77</v>
      </c>
      <c r="B30" s="52" t="s">
        <v>36</v>
      </c>
      <c r="C30" s="4" t="s">
        <v>140</v>
      </c>
      <c r="D30" s="4" t="s">
        <v>141</v>
      </c>
      <c r="E30" s="8">
        <v>0.0054282407407407335</v>
      </c>
      <c r="F30" s="10">
        <v>10</v>
      </c>
      <c r="G30" s="8">
        <v>0.005543981481481474</v>
      </c>
      <c r="H30" s="4"/>
      <c r="I30" s="12"/>
      <c r="J30" s="3">
        <v>101</v>
      </c>
      <c r="K30" s="4" t="s">
        <v>265</v>
      </c>
      <c r="L30" s="4" t="s">
        <v>52</v>
      </c>
      <c r="M30" s="8" t="s">
        <v>275</v>
      </c>
      <c r="N30" s="10" t="s">
        <v>275</v>
      </c>
      <c r="O30" s="8" t="s">
        <v>275</v>
      </c>
      <c r="P30" s="4"/>
      <c r="Q30" s="12"/>
      <c r="R30" s="3">
        <v>77</v>
      </c>
      <c r="S30" s="8">
        <v>0.0054282407407407335</v>
      </c>
      <c r="T30" s="10">
        <v>10</v>
      </c>
      <c r="U30" s="8">
        <v>0.005543981481481474</v>
      </c>
      <c r="V30" s="10">
        <v>28</v>
      </c>
      <c r="W30" s="12">
        <f t="shared" si="0"/>
        <v>28</v>
      </c>
      <c r="X30"/>
      <c r="Y30"/>
    </row>
    <row r="31" spans="1:25" ht="14.25">
      <c r="A31" s="4">
        <v>100</v>
      </c>
      <c r="B31" s="52" t="s">
        <v>36</v>
      </c>
      <c r="C31" s="4" t="s">
        <v>164</v>
      </c>
      <c r="D31" s="4" t="s">
        <v>202</v>
      </c>
      <c r="E31" s="8">
        <v>0.008067129629629619</v>
      </c>
      <c r="F31" s="10">
        <v>25</v>
      </c>
      <c r="G31" s="8">
        <v>0.00835648148148147</v>
      </c>
      <c r="H31" s="4"/>
      <c r="I31" s="12"/>
      <c r="J31" s="3">
        <v>101</v>
      </c>
      <c r="K31" s="4" t="s">
        <v>265</v>
      </c>
      <c r="L31" s="4" t="s">
        <v>52</v>
      </c>
      <c r="M31" s="8">
        <v>0.004351851851851843</v>
      </c>
      <c r="N31" s="10">
        <v>210</v>
      </c>
      <c r="O31" s="8">
        <v>0.0067824074074073985</v>
      </c>
      <c r="P31" s="4"/>
      <c r="Q31" s="12"/>
      <c r="R31" s="3">
        <v>100</v>
      </c>
      <c r="S31" s="8">
        <v>0.004351851851851843</v>
      </c>
      <c r="T31" s="10">
        <v>210</v>
      </c>
      <c r="U31" s="8">
        <v>0.0067824074074073985</v>
      </c>
      <c r="V31" s="10">
        <v>29</v>
      </c>
      <c r="W31" s="12">
        <f t="shared" si="0"/>
        <v>29</v>
      </c>
      <c r="X31"/>
      <c r="Y31"/>
    </row>
    <row r="32" spans="1:25" ht="14.25">
      <c r="A32" s="4">
        <v>33</v>
      </c>
      <c r="B32" s="52" t="s">
        <v>36</v>
      </c>
      <c r="C32" s="4" t="s">
        <v>88</v>
      </c>
      <c r="D32" s="4" t="s">
        <v>63</v>
      </c>
      <c r="E32" s="8">
        <v>0.007094907407407397</v>
      </c>
      <c r="F32" s="10">
        <v>45</v>
      </c>
      <c r="G32" s="8">
        <v>0.00761574074074073</v>
      </c>
      <c r="H32" s="4"/>
      <c r="I32" s="12"/>
      <c r="J32" s="3">
        <v>101</v>
      </c>
      <c r="K32" s="4" t="s">
        <v>265</v>
      </c>
      <c r="L32" s="4" t="s">
        <v>52</v>
      </c>
      <c r="M32" s="8" t="s">
        <v>275</v>
      </c>
      <c r="N32" s="10" t="s">
        <v>275</v>
      </c>
      <c r="O32" s="8" t="s">
        <v>275</v>
      </c>
      <c r="P32" s="4"/>
      <c r="Q32" s="12"/>
      <c r="R32" s="3">
        <v>33</v>
      </c>
      <c r="S32" s="8">
        <v>0.007094907407407397</v>
      </c>
      <c r="T32" s="10">
        <v>45</v>
      </c>
      <c r="U32" s="8">
        <v>0.00761574074074073</v>
      </c>
      <c r="V32" s="10">
        <v>30</v>
      </c>
      <c r="W32" s="12">
        <f t="shared" si="0"/>
        <v>30</v>
      </c>
      <c r="X32"/>
      <c r="Y32"/>
    </row>
    <row r="33" spans="1:25" ht="14.25">
      <c r="A33" s="4">
        <v>70</v>
      </c>
      <c r="B33" s="52" t="s">
        <v>36</v>
      </c>
      <c r="C33" s="4" t="s">
        <v>134</v>
      </c>
      <c r="D33" s="4" t="s">
        <v>115</v>
      </c>
      <c r="E33" s="8">
        <v>0.0043055555555555625</v>
      </c>
      <c r="F33" s="10">
        <v>415</v>
      </c>
      <c r="G33" s="8">
        <v>0.009108796296296302</v>
      </c>
      <c r="H33" s="4"/>
      <c r="I33" s="12"/>
      <c r="J33" s="3">
        <v>101</v>
      </c>
      <c r="K33" s="4" t="s">
        <v>265</v>
      </c>
      <c r="L33" s="4" t="s">
        <v>52</v>
      </c>
      <c r="M33" s="8" t="s">
        <v>275</v>
      </c>
      <c r="N33" s="10" t="s">
        <v>275</v>
      </c>
      <c r="O33" s="8" t="s">
        <v>275</v>
      </c>
      <c r="P33" s="4"/>
      <c r="Q33" s="12"/>
      <c r="R33" s="3">
        <v>70</v>
      </c>
      <c r="S33" s="8">
        <v>0.0043055555555555625</v>
      </c>
      <c r="T33" s="10">
        <v>415</v>
      </c>
      <c r="U33" s="8">
        <v>0.009108796296296302</v>
      </c>
      <c r="V33" s="10">
        <v>31</v>
      </c>
      <c r="W33" s="12">
        <f t="shared" si="0"/>
        <v>31</v>
      </c>
      <c r="X33"/>
      <c r="Y33"/>
    </row>
    <row r="34" spans="1:25" ht="14.25">
      <c r="A34" s="4">
        <v>67</v>
      </c>
      <c r="B34" s="52" t="s">
        <v>36</v>
      </c>
      <c r="C34" s="4" t="s">
        <v>130</v>
      </c>
      <c r="D34" s="4" t="s">
        <v>115</v>
      </c>
      <c r="E34" s="8">
        <v>0.003356481481481488</v>
      </c>
      <c r="F34" s="10">
        <v>655</v>
      </c>
      <c r="G34" s="8">
        <v>0.010937500000000006</v>
      </c>
      <c r="H34" s="4"/>
      <c r="I34" s="12"/>
      <c r="J34" s="3">
        <v>101</v>
      </c>
      <c r="K34" s="4" t="s">
        <v>265</v>
      </c>
      <c r="L34" s="4" t="s">
        <v>52</v>
      </c>
      <c r="M34" s="8" t="s">
        <v>275</v>
      </c>
      <c r="N34" s="10" t="s">
        <v>275</v>
      </c>
      <c r="O34" s="8" t="s">
        <v>275</v>
      </c>
      <c r="P34" s="4"/>
      <c r="Q34" s="12"/>
      <c r="R34" s="3">
        <v>67</v>
      </c>
      <c r="S34" s="8">
        <v>0.003356481481481488</v>
      </c>
      <c r="T34" s="10">
        <v>655</v>
      </c>
      <c r="U34" s="8">
        <v>0.010937500000000006</v>
      </c>
      <c r="V34" s="10">
        <v>32</v>
      </c>
      <c r="W34" s="12">
        <f t="shared" si="0"/>
        <v>32</v>
      </c>
      <c r="X34"/>
      <c r="Y34"/>
    </row>
    <row r="35" spans="1:25" ht="14.25">
      <c r="A35" s="4">
        <v>32</v>
      </c>
      <c r="B35" s="52" t="s">
        <v>36</v>
      </c>
      <c r="C35" s="4" t="s">
        <v>87</v>
      </c>
      <c r="D35" s="4" t="s">
        <v>63</v>
      </c>
      <c r="E35" s="8">
        <v>2.356527777777778</v>
      </c>
      <c r="F35" s="10">
        <v>0</v>
      </c>
      <c r="G35" s="8">
        <v>2.356527777777778</v>
      </c>
      <c r="H35" s="4"/>
      <c r="I35" s="12"/>
      <c r="J35" s="3">
        <v>101</v>
      </c>
      <c r="K35" s="4" t="s">
        <v>265</v>
      </c>
      <c r="L35" s="4" t="s">
        <v>52</v>
      </c>
      <c r="M35" s="8" t="s">
        <v>275</v>
      </c>
      <c r="N35" s="10" t="s">
        <v>275</v>
      </c>
      <c r="O35" s="8" t="s">
        <v>275</v>
      </c>
      <c r="P35" s="4"/>
      <c r="Q35" s="12"/>
      <c r="R35" s="3">
        <v>32</v>
      </c>
      <c r="S35" s="8">
        <v>2.356527777777778</v>
      </c>
      <c r="T35" s="10">
        <v>0</v>
      </c>
      <c r="U35" s="8">
        <v>2.356527777777778</v>
      </c>
      <c r="V35" s="10">
        <v>33</v>
      </c>
      <c r="W35" s="12">
        <f t="shared" si="0"/>
        <v>33</v>
      </c>
      <c r="X35"/>
      <c r="Y35"/>
    </row>
  </sheetData>
  <sheetProtection/>
  <mergeCells count="22">
    <mergeCell ref="O1:O2"/>
    <mergeCell ref="P1:P2"/>
    <mergeCell ref="V1:V2"/>
    <mergeCell ref="A1:A2"/>
    <mergeCell ref="C1:C2"/>
    <mergeCell ref="D1:D2"/>
    <mergeCell ref="U1:U2"/>
    <mergeCell ref="L1:L2"/>
    <mergeCell ref="M1:M2"/>
    <mergeCell ref="N1:N2"/>
    <mergeCell ref="J1:J2"/>
    <mergeCell ref="K1:K2"/>
    <mergeCell ref="Z1:Z2"/>
    <mergeCell ref="H1:H2"/>
    <mergeCell ref="E1:E2"/>
    <mergeCell ref="G1:G2"/>
    <mergeCell ref="F1:F2"/>
    <mergeCell ref="Y1:Y2"/>
    <mergeCell ref="R1:R2"/>
    <mergeCell ref="X1:X2"/>
    <mergeCell ref="S1:S2"/>
    <mergeCell ref="T1:T2"/>
  </mergeCells>
  <printOptions/>
  <pageMargins left="0.3937007874015748" right="0.3937007874015748" top="0.7086614173228347" bottom="0.5118110236220472" header="0.3937007874015748" footer="0.2362204724409449"/>
  <pageSetup horizontalDpi="600" verticalDpi="600" orientation="landscape" paperSize="9" scale="65" r:id="rId1"/>
  <headerFooter alignWithMargins="0">
    <oddHeader>&amp;L&amp;12Протокол соревнованию&amp;"Arial Cyr,полужирный" по ___________________&amp;C&amp;12слет &amp;"Arial Cyr,полужирный"ТКТ&amp;"Arial Cyr,обычный" 2007 г                      попытка ________&amp;R&amp;12Лист</oddHeader>
    <oddFooter>&amp;L&amp;"Arial Cyr,Bold"Секретарь&amp;C&amp;"Arial Cyr,Bold"Судья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1"/>
  <dimension ref="A1:Z20"/>
  <sheetViews>
    <sheetView view="pageBreakPreview" zoomScale="70" zoomScaleNormal="75" zoomScaleSheetLayoutView="7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1" sqref="A21:IV21"/>
    </sheetView>
  </sheetViews>
  <sheetFormatPr defaultColWidth="9.00390625" defaultRowHeight="12.75"/>
  <cols>
    <col min="1" max="1" width="5.875" style="2" customWidth="1"/>
    <col min="2" max="2" width="3.75390625" style="2" customWidth="1"/>
    <col min="3" max="3" width="23.375" style="0" bestFit="1" customWidth="1"/>
    <col min="4" max="4" width="20.625" style="0" bestFit="1" customWidth="1"/>
    <col min="5" max="5" width="16.25390625" style="1" customWidth="1"/>
    <col min="6" max="6" width="7.75390625" style="1" bestFit="1" customWidth="1"/>
    <col min="7" max="7" width="10.25390625" style="1" bestFit="1" customWidth="1"/>
    <col min="8" max="8" width="6.75390625" style="0" bestFit="1" customWidth="1"/>
    <col min="9" max="9" width="1.37890625" style="13" customWidth="1"/>
    <col min="10" max="10" width="4.25390625" style="2" hidden="1" customWidth="1"/>
    <col min="11" max="11" width="23.375" style="0" hidden="1" customWidth="1"/>
    <col min="12" max="12" width="20.625" style="0" hidden="1" customWidth="1"/>
    <col min="13" max="13" width="16.25390625" style="1" customWidth="1"/>
    <col min="14" max="14" width="7.75390625" style="1" bestFit="1" customWidth="1"/>
    <col min="15" max="15" width="10.25390625" style="1" bestFit="1" customWidth="1"/>
    <col min="16" max="16" width="6.75390625" style="0" bestFit="1" customWidth="1"/>
    <col min="17" max="17" width="1.37890625" style="13" customWidth="1"/>
    <col min="18" max="18" width="4.75390625" style="2" customWidth="1"/>
    <col min="19" max="19" width="19.25390625" style="1" customWidth="1"/>
    <col min="20" max="20" width="7.75390625" style="1" bestFit="1" customWidth="1"/>
    <col min="21" max="21" width="10.25390625" style="1" bestFit="1" customWidth="1"/>
    <col min="22" max="22" width="6.75390625" style="0" bestFit="1" customWidth="1"/>
    <col min="23" max="23" width="5.125" style="13" customWidth="1"/>
    <col min="24" max="24" width="3.75390625" style="2" hidden="1" customWidth="1"/>
    <col min="25" max="25" width="10.25390625" style="1" hidden="1" customWidth="1"/>
    <col min="26" max="26" width="6.75390625" style="0" hidden="1" customWidth="1"/>
  </cols>
  <sheetData>
    <row r="1" spans="1:26" s="6" customFormat="1" ht="22.5" customHeight="1">
      <c r="A1" s="205" t="s">
        <v>6</v>
      </c>
      <c r="C1" s="205" t="s">
        <v>9</v>
      </c>
      <c r="D1" s="205" t="s">
        <v>1</v>
      </c>
      <c r="E1" s="205" t="s">
        <v>273</v>
      </c>
      <c r="F1" s="205" t="s">
        <v>10</v>
      </c>
      <c r="G1" s="205" t="s">
        <v>4</v>
      </c>
      <c r="H1" s="205" t="s">
        <v>5</v>
      </c>
      <c r="I1" s="11"/>
      <c r="J1" s="205" t="s">
        <v>6</v>
      </c>
      <c r="K1" s="205" t="s">
        <v>9</v>
      </c>
      <c r="L1" s="205" t="s">
        <v>1</v>
      </c>
      <c r="M1" s="205" t="s">
        <v>272</v>
      </c>
      <c r="N1" s="205" t="s">
        <v>10</v>
      </c>
      <c r="O1" s="205" t="s">
        <v>4</v>
      </c>
      <c r="P1" s="205" t="s">
        <v>5</v>
      </c>
      <c r="Q1" s="11"/>
      <c r="R1" s="205" t="s">
        <v>6</v>
      </c>
      <c r="S1" s="205" t="s">
        <v>271</v>
      </c>
      <c r="T1" s="205" t="s">
        <v>10</v>
      </c>
      <c r="U1" s="205" t="s">
        <v>4</v>
      </c>
      <c r="V1" s="205" t="s">
        <v>5</v>
      </c>
      <c r="W1" s="11" t="s">
        <v>177</v>
      </c>
      <c r="X1" s="205" t="s">
        <v>6</v>
      </c>
      <c r="Y1" s="205" t="s">
        <v>11</v>
      </c>
      <c r="Z1" s="206" t="s">
        <v>5</v>
      </c>
    </row>
    <row r="2" spans="1:26" s="7" customFormat="1" ht="12.75">
      <c r="A2" s="205"/>
      <c r="B2" s="6"/>
      <c r="C2" s="205"/>
      <c r="D2" s="205"/>
      <c r="E2" s="205"/>
      <c r="F2" s="205"/>
      <c r="G2" s="205"/>
      <c r="H2" s="205"/>
      <c r="I2" s="11"/>
      <c r="J2" s="205"/>
      <c r="K2" s="205"/>
      <c r="L2" s="205"/>
      <c r="M2" s="205"/>
      <c r="N2" s="205"/>
      <c r="O2" s="205"/>
      <c r="P2" s="205"/>
      <c r="Q2" s="11"/>
      <c r="R2" s="205"/>
      <c r="S2" s="205"/>
      <c r="T2" s="205"/>
      <c r="U2" s="205"/>
      <c r="V2" s="205"/>
      <c r="W2" s="11"/>
      <c r="X2" s="205"/>
      <c r="Y2" s="205"/>
      <c r="Z2" s="207"/>
    </row>
    <row r="3" spans="1:26" s="5" customFormat="1" ht="14.25" customHeight="1">
      <c r="A3" s="4">
        <v>63</v>
      </c>
      <c r="B3" s="51" t="s">
        <v>85</v>
      </c>
      <c r="C3" s="4" t="s">
        <v>222</v>
      </c>
      <c r="D3" s="4" t="s">
        <v>92</v>
      </c>
      <c r="E3" s="8">
        <v>0.002581018518518524</v>
      </c>
      <c r="F3" s="10">
        <v>0</v>
      </c>
      <c r="G3" s="8">
        <v>0.002581018518518524</v>
      </c>
      <c r="H3" s="3"/>
      <c r="I3" s="12"/>
      <c r="J3" s="3">
        <v>101</v>
      </c>
      <c r="K3" s="4" t="s">
        <v>265</v>
      </c>
      <c r="L3" s="4" t="s">
        <v>52</v>
      </c>
      <c r="M3" s="8">
        <v>0.002476851851851855</v>
      </c>
      <c r="N3" s="10">
        <v>0</v>
      </c>
      <c r="O3" s="8">
        <v>0.002476851851851855</v>
      </c>
      <c r="P3" s="4"/>
      <c r="Q3" s="12"/>
      <c r="R3" s="3">
        <v>63</v>
      </c>
      <c r="S3" s="8">
        <v>0.002476851851851855</v>
      </c>
      <c r="T3" s="10">
        <v>0</v>
      </c>
      <c r="U3" s="8">
        <v>0.002476851851851855</v>
      </c>
      <c r="V3" s="10">
        <v>1</v>
      </c>
      <c r="W3" s="12">
        <f aca="true" t="shared" si="0" ref="W3:W19">V3</f>
        <v>1</v>
      </c>
      <c r="X3" s="3" t="e">
        <f>#REF!+1</f>
        <v>#REF!</v>
      </c>
      <c r="Y3" s="8">
        <f aca="true" t="shared" si="1" ref="Y3:Y20">G3+O3</f>
        <v>0.005057870370370379</v>
      </c>
      <c r="Z3" s="4"/>
    </row>
    <row r="4" spans="1:26" s="5" customFormat="1" ht="14.25" customHeight="1">
      <c r="A4" s="4">
        <v>101</v>
      </c>
      <c r="B4" s="51" t="s">
        <v>85</v>
      </c>
      <c r="C4" s="4" t="s">
        <v>165</v>
      </c>
      <c r="D4" s="4" t="s">
        <v>115</v>
      </c>
      <c r="E4" s="8">
        <v>0.0025694444444444298</v>
      </c>
      <c r="F4" s="10">
        <v>0</v>
      </c>
      <c r="G4" s="8">
        <v>0.0025694444444444298</v>
      </c>
      <c r="H4" s="3"/>
      <c r="I4" s="12"/>
      <c r="J4" s="3">
        <v>101</v>
      </c>
      <c r="K4" s="4" t="s">
        <v>265</v>
      </c>
      <c r="L4" s="4" t="s">
        <v>52</v>
      </c>
      <c r="M4" s="8">
        <v>0.002662037037037046</v>
      </c>
      <c r="N4" s="10">
        <v>0</v>
      </c>
      <c r="O4" s="8">
        <v>0.002662037037037046</v>
      </c>
      <c r="P4" s="4"/>
      <c r="Q4" s="12"/>
      <c r="R4" s="3">
        <v>101</v>
      </c>
      <c r="S4" s="8">
        <v>0.0025694444444444298</v>
      </c>
      <c r="T4" s="10">
        <v>0</v>
      </c>
      <c r="U4" s="8">
        <v>0.0025694444444444298</v>
      </c>
      <c r="V4" s="10">
        <v>2</v>
      </c>
      <c r="W4" s="12">
        <f t="shared" si="0"/>
        <v>2</v>
      </c>
      <c r="X4" s="3" t="e">
        <f aca="true" t="shared" si="2" ref="X4:X20">X3+1</f>
        <v>#REF!</v>
      </c>
      <c r="Y4" s="8">
        <f t="shared" si="1"/>
        <v>0.005231481481481476</v>
      </c>
      <c r="Z4" s="4"/>
    </row>
    <row r="5" spans="1:26" s="5" customFormat="1" ht="14.25" customHeight="1">
      <c r="A5" s="4">
        <v>29</v>
      </c>
      <c r="B5" s="51" t="s">
        <v>85</v>
      </c>
      <c r="C5" s="4" t="s">
        <v>82</v>
      </c>
      <c r="D5" s="4" t="s">
        <v>202</v>
      </c>
      <c r="E5" s="8">
        <v>0.002534722222222223</v>
      </c>
      <c r="F5" s="10">
        <v>15</v>
      </c>
      <c r="G5" s="8">
        <v>0.002708333333333334</v>
      </c>
      <c r="H5" s="3"/>
      <c r="I5" s="12"/>
      <c r="J5" s="3">
        <v>101</v>
      </c>
      <c r="K5" s="4" t="s">
        <v>265</v>
      </c>
      <c r="L5" s="4" t="s">
        <v>52</v>
      </c>
      <c r="M5" s="8">
        <v>0.00253472222222223</v>
      </c>
      <c r="N5" s="10">
        <v>5</v>
      </c>
      <c r="O5" s="8">
        <v>0.0025925925925926003</v>
      </c>
      <c r="P5" s="4"/>
      <c r="Q5" s="12"/>
      <c r="R5" s="3">
        <v>29</v>
      </c>
      <c r="S5" s="8">
        <v>0.00253472222222223</v>
      </c>
      <c r="T5" s="10">
        <v>5</v>
      </c>
      <c r="U5" s="8">
        <v>0.0025925925925926003</v>
      </c>
      <c r="V5" s="10">
        <v>3</v>
      </c>
      <c r="W5" s="12">
        <f t="shared" si="0"/>
        <v>3</v>
      </c>
      <c r="X5" s="3" t="e">
        <f t="shared" si="2"/>
        <v>#REF!</v>
      </c>
      <c r="Y5" s="8">
        <f t="shared" si="1"/>
        <v>0.005300925925925935</v>
      </c>
      <c r="Z5" s="4"/>
    </row>
    <row r="6" spans="1:26" s="5" customFormat="1" ht="14.25" customHeight="1">
      <c r="A6" s="4">
        <v>102</v>
      </c>
      <c r="B6" s="71" t="s">
        <v>85</v>
      </c>
      <c r="C6" s="4" t="s">
        <v>166</v>
      </c>
      <c r="D6" s="4" t="s">
        <v>115</v>
      </c>
      <c r="E6" s="8">
        <v>0.002847222222222223</v>
      </c>
      <c r="F6" s="10">
        <v>0</v>
      </c>
      <c r="G6" s="8">
        <v>0.002847222222222223</v>
      </c>
      <c r="H6" s="3"/>
      <c r="I6" s="12"/>
      <c r="J6" s="3">
        <v>101</v>
      </c>
      <c r="K6" s="4" t="s">
        <v>265</v>
      </c>
      <c r="L6" s="4" t="s">
        <v>52</v>
      </c>
      <c r="M6" s="8">
        <v>0.0027083333333333404</v>
      </c>
      <c r="N6" s="10">
        <v>0</v>
      </c>
      <c r="O6" s="8">
        <v>0.0027083333333333404</v>
      </c>
      <c r="P6" s="4"/>
      <c r="Q6" s="12"/>
      <c r="R6" s="3">
        <v>102</v>
      </c>
      <c r="S6" s="8">
        <v>0.0027083333333333404</v>
      </c>
      <c r="T6" s="10">
        <v>0</v>
      </c>
      <c r="U6" s="8">
        <v>0.0027083333333333404</v>
      </c>
      <c r="V6" s="10">
        <v>4</v>
      </c>
      <c r="W6" s="12">
        <f t="shared" si="0"/>
        <v>4</v>
      </c>
      <c r="X6" s="3" t="e">
        <f t="shared" si="2"/>
        <v>#REF!</v>
      </c>
      <c r="Y6" s="8">
        <f t="shared" si="1"/>
        <v>0.005555555555555564</v>
      </c>
      <c r="Z6" s="4"/>
    </row>
    <row r="7" spans="1:26" s="5" customFormat="1" ht="14.25" customHeight="1">
      <c r="A7" s="4">
        <v>36</v>
      </c>
      <c r="B7" s="51" t="s">
        <v>85</v>
      </c>
      <c r="C7" s="4" t="s">
        <v>274</v>
      </c>
      <c r="D7" s="4" t="s">
        <v>92</v>
      </c>
      <c r="E7" s="8">
        <v>0.0028587962962963037</v>
      </c>
      <c r="F7" s="10">
        <v>10</v>
      </c>
      <c r="G7" s="8">
        <v>0.0029745370370370446</v>
      </c>
      <c r="H7" s="3"/>
      <c r="I7" s="12"/>
      <c r="J7" s="3">
        <v>101</v>
      </c>
      <c r="K7" s="4" t="s">
        <v>265</v>
      </c>
      <c r="L7" s="4" t="s">
        <v>52</v>
      </c>
      <c r="M7" s="8" t="s">
        <v>275</v>
      </c>
      <c r="N7" s="10" t="s">
        <v>275</v>
      </c>
      <c r="O7" s="8" t="s">
        <v>275</v>
      </c>
      <c r="P7" s="4"/>
      <c r="Q7" s="12"/>
      <c r="R7" s="3">
        <v>36</v>
      </c>
      <c r="S7" s="8">
        <v>0.0028587962962963037</v>
      </c>
      <c r="T7" s="10">
        <v>10</v>
      </c>
      <c r="U7" s="8">
        <v>0.0029745370370370446</v>
      </c>
      <c r="V7" s="10">
        <v>5</v>
      </c>
      <c r="W7" s="12">
        <f t="shared" si="0"/>
        <v>5</v>
      </c>
      <c r="X7" s="3" t="e">
        <f t="shared" si="2"/>
        <v>#REF!</v>
      </c>
      <c r="Y7" s="8" t="e">
        <f t="shared" si="1"/>
        <v>#VALUE!</v>
      </c>
      <c r="Z7" s="4"/>
    </row>
    <row r="8" spans="1:26" s="5" customFormat="1" ht="14.25" customHeight="1">
      <c r="A8" s="4">
        <v>87</v>
      </c>
      <c r="B8" s="51" t="s">
        <v>85</v>
      </c>
      <c r="C8" s="4" t="s">
        <v>150</v>
      </c>
      <c r="D8" s="4" t="s">
        <v>151</v>
      </c>
      <c r="E8" s="8">
        <v>0.003009259259259253</v>
      </c>
      <c r="F8" s="10">
        <v>25</v>
      </c>
      <c r="G8" s="8">
        <v>0.003298611111111105</v>
      </c>
      <c r="H8" s="3"/>
      <c r="I8" s="12"/>
      <c r="J8" s="3">
        <v>101</v>
      </c>
      <c r="K8" s="4" t="s">
        <v>265</v>
      </c>
      <c r="L8" s="4" t="s">
        <v>52</v>
      </c>
      <c r="M8" s="8" t="s">
        <v>275</v>
      </c>
      <c r="N8" s="10" t="s">
        <v>275</v>
      </c>
      <c r="O8" s="8" t="s">
        <v>275</v>
      </c>
      <c r="P8" s="4"/>
      <c r="Q8" s="12"/>
      <c r="R8" s="3">
        <v>87</v>
      </c>
      <c r="S8" s="8">
        <v>0.003009259259259253</v>
      </c>
      <c r="T8" s="10">
        <v>25</v>
      </c>
      <c r="U8" s="8">
        <v>0.003298611111111105</v>
      </c>
      <c r="V8" s="10">
        <v>6</v>
      </c>
      <c r="W8" s="12">
        <f t="shared" si="0"/>
        <v>6</v>
      </c>
      <c r="X8" s="3" t="e">
        <f t="shared" si="2"/>
        <v>#REF!</v>
      </c>
      <c r="Y8" s="8" t="e">
        <f t="shared" si="1"/>
        <v>#VALUE!</v>
      </c>
      <c r="Z8" s="4"/>
    </row>
    <row r="9" spans="1:26" s="5" customFormat="1" ht="14.25" customHeight="1">
      <c r="A9" s="4">
        <v>45</v>
      </c>
      <c r="B9" s="51" t="s">
        <v>85</v>
      </c>
      <c r="C9" s="4" t="s">
        <v>276</v>
      </c>
      <c r="D9" s="4" t="s">
        <v>104</v>
      </c>
      <c r="E9" s="8">
        <v>0.0032407407407407385</v>
      </c>
      <c r="F9" s="10">
        <v>10</v>
      </c>
      <c r="G9" s="8">
        <v>0.0033564814814814794</v>
      </c>
      <c r="H9" s="3"/>
      <c r="I9" s="12"/>
      <c r="J9" s="3">
        <v>101</v>
      </c>
      <c r="K9" s="4" t="s">
        <v>265</v>
      </c>
      <c r="L9" s="4" t="s">
        <v>52</v>
      </c>
      <c r="M9" s="8" t="s">
        <v>275</v>
      </c>
      <c r="N9" s="10" t="s">
        <v>275</v>
      </c>
      <c r="O9" s="8" t="s">
        <v>275</v>
      </c>
      <c r="P9" s="4"/>
      <c r="Q9" s="12"/>
      <c r="R9" s="3">
        <v>45</v>
      </c>
      <c r="S9" s="8">
        <v>0.0032407407407407385</v>
      </c>
      <c r="T9" s="10">
        <v>10</v>
      </c>
      <c r="U9" s="8">
        <v>0.0033564814814814794</v>
      </c>
      <c r="V9" s="10">
        <v>7</v>
      </c>
      <c r="W9" s="12">
        <f t="shared" si="0"/>
        <v>7</v>
      </c>
      <c r="X9" s="3" t="e">
        <f t="shared" si="2"/>
        <v>#REF!</v>
      </c>
      <c r="Y9" s="8" t="e">
        <f t="shared" si="1"/>
        <v>#VALUE!</v>
      </c>
      <c r="Z9" s="4"/>
    </row>
    <row r="10" spans="1:26" s="5" customFormat="1" ht="14.25" customHeight="1">
      <c r="A10" s="4">
        <v>6</v>
      </c>
      <c r="B10" s="52" t="s">
        <v>85</v>
      </c>
      <c r="C10" s="4" t="s">
        <v>54</v>
      </c>
      <c r="D10" s="4" t="s">
        <v>52</v>
      </c>
      <c r="E10" s="8">
        <v>0.0035648148148147984</v>
      </c>
      <c r="F10" s="10">
        <v>0</v>
      </c>
      <c r="G10" s="8">
        <v>0.0035648148148147984</v>
      </c>
      <c r="H10" s="3"/>
      <c r="I10" s="12"/>
      <c r="J10" s="3">
        <v>101</v>
      </c>
      <c r="K10" s="4" t="s">
        <v>265</v>
      </c>
      <c r="L10" s="4" t="s">
        <v>52</v>
      </c>
      <c r="M10" s="8">
        <v>0</v>
      </c>
      <c r="N10" s="10">
        <v>10</v>
      </c>
      <c r="O10" s="8">
        <v>0.00011574074074074073</v>
      </c>
      <c r="P10" s="4"/>
      <c r="Q10" s="12"/>
      <c r="R10" s="3">
        <v>6</v>
      </c>
      <c r="S10" s="8">
        <v>0.0035648148148147984</v>
      </c>
      <c r="T10" s="10">
        <v>0</v>
      </c>
      <c r="U10" s="8">
        <v>0.0035648148148147984</v>
      </c>
      <c r="V10" s="10">
        <v>8</v>
      </c>
      <c r="W10" s="12">
        <f t="shared" si="0"/>
        <v>8</v>
      </c>
      <c r="X10" s="3" t="e">
        <f t="shared" si="2"/>
        <v>#REF!</v>
      </c>
      <c r="Y10" s="8">
        <f t="shared" si="1"/>
        <v>0.0036805555555555394</v>
      </c>
      <c r="Z10" s="4"/>
    </row>
    <row r="11" spans="1:26" s="5" customFormat="1" ht="14.25" customHeight="1">
      <c r="A11" s="4">
        <v>99</v>
      </c>
      <c r="B11" s="52" t="s">
        <v>85</v>
      </c>
      <c r="C11" s="4" t="s">
        <v>163</v>
      </c>
      <c r="D11" s="4" t="s">
        <v>151</v>
      </c>
      <c r="E11" s="8">
        <v>0.003310185185185187</v>
      </c>
      <c r="F11" s="10">
        <v>75</v>
      </c>
      <c r="G11" s="8">
        <v>0.004178240740740743</v>
      </c>
      <c r="H11" s="3"/>
      <c r="I11" s="12"/>
      <c r="J11" s="3">
        <v>101</v>
      </c>
      <c r="K11" s="4" t="s">
        <v>265</v>
      </c>
      <c r="L11" s="4" t="s">
        <v>52</v>
      </c>
      <c r="M11" s="8" t="s">
        <v>275</v>
      </c>
      <c r="N11" s="10" t="s">
        <v>275</v>
      </c>
      <c r="O11" s="8" t="s">
        <v>275</v>
      </c>
      <c r="P11" s="4"/>
      <c r="Q11" s="12"/>
      <c r="R11" s="3">
        <v>99</v>
      </c>
      <c r="S11" s="8">
        <v>0.003310185185185187</v>
      </c>
      <c r="T11" s="10">
        <v>75</v>
      </c>
      <c r="U11" s="8">
        <v>0.004178240740740743</v>
      </c>
      <c r="V11" s="10">
        <v>9</v>
      </c>
      <c r="W11" s="12">
        <f t="shared" si="0"/>
        <v>9</v>
      </c>
      <c r="X11" s="3" t="e">
        <f t="shared" si="2"/>
        <v>#REF!</v>
      </c>
      <c r="Y11" s="8" t="e">
        <f t="shared" si="1"/>
        <v>#VALUE!</v>
      </c>
      <c r="Z11" s="4"/>
    </row>
    <row r="12" spans="1:26" s="5" customFormat="1" ht="14.25" customHeight="1">
      <c r="A12" s="4">
        <v>83</v>
      </c>
      <c r="B12" s="52" t="s">
        <v>85</v>
      </c>
      <c r="C12" s="4" t="s">
        <v>264</v>
      </c>
      <c r="D12" s="4" t="s">
        <v>141</v>
      </c>
      <c r="E12" s="8">
        <v>0.003969907407407408</v>
      </c>
      <c r="F12" s="10">
        <v>25</v>
      </c>
      <c r="G12" s="8">
        <v>0.00425925925925926</v>
      </c>
      <c r="H12" s="3"/>
      <c r="I12" s="12"/>
      <c r="J12" s="3">
        <v>101</v>
      </c>
      <c r="K12" s="4" t="s">
        <v>265</v>
      </c>
      <c r="L12" s="4" t="s">
        <v>52</v>
      </c>
      <c r="M12" s="8" t="s">
        <v>275</v>
      </c>
      <c r="N12" s="10" t="s">
        <v>275</v>
      </c>
      <c r="O12" s="8" t="s">
        <v>275</v>
      </c>
      <c r="P12" s="4"/>
      <c r="Q12" s="12"/>
      <c r="R12" s="3">
        <v>83</v>
      </c>
      <c r="S12" s="8">
        <v>0.003969907407407408</v>
      </c>
      <c r="T12" s="10">
        <v>25</v>
      </c>
      <c r="U12" s="8">
        <v>0.00425925925925926</v>
      </c>
      <c r="V12" s="10">
        <v>10</v>
      </c>
      <c r="W12" s="12">
        <f t="shared" si="0"/>
        <v>10</v>
      </c>
      <c r="X12" s="3" t="e">
        <f t="shared" si="2"/>
        <v>#REF!</v>
      </c>
      <c r="Y12" s="8" t="e">
        <f t="shared" si="1"/>
        <v>#VALUE!</v>
      </c>
      <c r="Z12" s="4"/>
    </row>
    <row r="13" spans="1:26" s="5" customFormat="1" ht="14.25" customHeight="1">
      <c r="A13" s="4">
        <v>49</v>
      </c>
      <c r="B13" s="52" t="s">
        <v>85</v>
      </c>
      <c r="C13" s="4" t="s">
        <v>277</v>
      </c>
      <c r="D13" s="4" t="s">
        <v>110</v>
      </c>
      <c r="E13" s="8">
        <v>0.004293981481481468</v>
      </c>
      <c r="F13" s="10">
        <v>165</v>
      </c>
      <c r="G13" s="8">
        <v>0.0062037037037036905</v>
      </c>
      <c r="H13" s="3"/>
      <c r="I13" s="12"/>
      <c r="J13" s="3">
        <v>101</v>
      </c>
      <c r="K13" s="4" t="s">
        <v>265</v>
      </c>
      <c r="L13" s="4" t="s">
        <v>52</v>
      </c>
      <c r="M13" s="8">
        <v>0.005509259259259269</v>
      </c>
      <c r="N13" s="10">
        <v>0</v>
      </c>
      <c r="O13" s="8">
        <v>0.005509259259259269</v>
      </c>
      <c r="P13" s="4"/>
      <c r="Q13" s="12"/>
      <c r="R13" s="3">
        <v>49</v>
      </c>
      <c r="S13" s="8">
        <v>0.005509259259259269</v>
      </c>
      <c r="T13" s="10">
        <v>0</v>
      </c>
      <c r="U13" s="8">
        <v>0.005509259259259269</v>
      </c>
      <c r="V13" s="10">
        <v>11</v>
      </c>
      <c r="W13" s="12">
        <f t="shared" si="0"/>
        <v>11</v>
      </c>
      <c r="X13" s="3" t="e">
        <f t="shared" si="2"/>
        <v>#REF!</v>
      </c>
      <c r="Y13" s="8">
        <f t="shared" si="1"/>
        <v>0.01171296296296296</v>
      </c>
      <c r="Z13" s="4"/>
    </row>
    <row r="14" spans="1:26" s="5" customFormat="1" ht="14.25" customHeight="1">
      <c r="A14" s="4">
        <v>26</v>
      </c>
      <c r="B14" s="52" t="s">
        <v>85</v>
      </c>
      <c r="C14" s="4" t="s">
        <v>76</v>
      </c>
      <c r="D14" s="4" t="s">
        <v>77</v>
      </c>
      <c r="E14" s="8">
        <v>0.00465277777777777</v>
      </c>
      <c r="F14" s="10">
        <v>90</v>
      </c>
      <c r="G14" s="8">
        <v>0.005694444444444436</v>
      </c>
      <c r="H14" s="3"/>
      <c r="I14" s="12"/>
      <c r="J14" s="3">
        <v>101</v>
      </c>
      <c r="K14" s="4" t="s">
        <v>265</v>
      </c>
      <c r="L14" s="4" t="s">
        <v>52</v>
      </c>
      <c r="M14" s="8">
        <v>0.004155092592592585</v>
      </c>
      <c r="N14" s="10">
        <v>125</v>
      </c>
      <c r="O14" s="8">
        <v>0.005601851851851845</v>
      </c>
      <c r="P14" s="4"/>
      <c r="Q14" s="12"/>
      <c r="R14" s="3">
        <v>26</v>
      </c>
      <c r="S14" s="8">
        <v>0.004155092592592585</v>
      </c>
      <c r="T14" s="10">
        <v>125</v>
      </c>
      <c r="U14" s="8">
        <v>0.005601851851851845</v>
      </c>
      <c r="V14" s="10">
        <v>12</v>
      </c>
      <c r="W14" s="12">
        <f t="shared" si="0"/>
        <v>12</v>
      </c>
      <c r="X14" s="3" t="e">
        <f t="shared" si="2"/>
        <v>#REF!</v>
      </c>
      <c r="Y14" s="8">
        <f t="shared" si="1"/>
        <v>0.01129629629629628</v>
      </c>
      <c r="Z14" s="4"/>
    </row>
    <row r="15" spans="1:26" s="5" customFormat="1" ht="14.25" customHeight="1">
      <c r="A15" s="4">
        <v>25</v>
      </c>
      <c r="B15" s="52" t="s">
        <v>85</v>
      </c>
      <c r="C15" s="4" t="s">
        <v>305</v>
      </c>
      <c r="D15" s="4" t="s">
        <v>77</v>
      </c>
      <c r="E15" s="8">
        <v>0.005150462962962982</v>
      </c>
      <c r="F15" s="10">
        <v>75</v>
      </c>
      <c r="G15" s="8">
        <v>0.006018518518518538</v>
      </c>
      <c r="H15" s="3"/>
      <c r="I15" s="12"/>
      <c r="J15" s="3">
        <v>101</v>
      </c>
      <c r="K15" s="4" t="s">
        <v>265</v>
      </c>
      <c r="L15" s="4" t="s">
        <v>52</v>
      </c>
      <c r="M15" s="8" t="s">
        <v>275</v>
      </c>
      <c r="N15" s="10" t="s">
        <v>275</v>
      </c>
      <c r="O15" s="8" t="s">
        <v>275</v>
      </c>
      <c r="P15" s="4"/>
      <c r="Q15" s="12"/>
      <c r="R15" s="3">
        <v>25</v>
      </c>
      <c r="S15" s="8">
        <v>0.005150462962962982</v>
      </c>
      <c r="T15" s="10">
        <v>75</v>
      </c>
      <c r="U15" s="8">
        <v>0.006018518518518538</v>
      </c>
      <c r="V15" s="10">
        <v>13</v>
      </c>
      <c r="W15" s="12">
        <f t="shared" si="0"/>
        <v>13</v>
      </c>
      <c r="X15" s="3" t="e">
        <f t="shared" si="2"/>
        <v>#REF!</v>
      </c>
      <c r="Y15" s="8" t="e">
        <f t="shared" si="1"/>
        <v>#VALUE!</v>
      </c>
      <c r="Z15" s="4"/>
    </row>
    <row r="16" spans="1:26" s="5" customFormat="1" ht="14.25" customHeight="1">
      <c r="A16" s="4">
        <v>12</v>
      </c>
      <c r="B16" s="52" t="s">
        <v>85</v>
      </c>
      <c r="C16" s="4" t="s">
        <v>60</v>
      </c>
      <c r="D16" s="4" t="s">
        <v>63</v>
      </c>
      <c r="E16" s="8">
        <v>0.006643518518518521</v>
      </c>
      <c r="F16" s="10">
        <v>160</v>
      </c>
      <c r="G16" s="8">
        <v>0.008495370370370372</v>
      </c>
      <c r="H16" s="3"/>
      <c r="I16" s="12"/>
      <c r="J16" s="3">
        <v>101</v>
      </c>
      <c r="K16" s="4" t="s">
        <v>265</v>
      </c>
      <c r="L16" s="4" t="s">
        <v>52</v>
      </c>
      <c r="M16" s="8">
        <v>0.006874999999999992</v>
      </c>
      <c r="N16" s="10">
        <v>35</v>
      </c>
      <c r="O16" s="8">
        <v>0.0072800925925925845</v>
      </c>
      <c r="P16" s="4"/>
      <c r="Q16" s="12"/>
      <c r="R16" s="3">
        <v>12</v>
      </c>
      <c r="S16" s="8">
        <v>0.006874999999999992</v>
      </c>
      <c r="T16" s="10">
        <v>35</v>
      </c>
      <c r="U16" s="8">
        <v>0.0072800925925925845</v>
      </c>
      <c r="V16" s="10">
        <v>14</v>
      </c>
      <c r="W16" s="12">
        <f t="shared" si="0"/>
        <v>14</v>
      </c>
      <c r="X16" s="3" t="e">
        <f t="shared" si="2"/>
        <v>#REF!</v>
      </c>
      <c r="Y16" s="8">
        <f t="shared" si="1"/>
        <v>0.015775462962962956</v>
      </c>
      <c r="Z16" s="4"/>
    </row>
    <row r="17" spans="1:26" s="5" customFormat="1" ht="14.25" customHeight="1">
      <c r="A17" s="4">
        <v>58</v>
      </c>
      <c r="B17" s="52" t="s">
        <v>85</v>
      </c>
      <c r="C17" s="4" t="s">
        <v>278</v>
      </c>
      <c r="D17" s="4" t="s">
        <v>115</v>
      </c>
      <c r="E17" s="8">
        <v>0.005300925925925931</v>
      </c>
      <c r="F17" s="10">
        <v>195</v>
      </c>
      <c r="G17" s="8">
        <v>0.007557870370370376</v>
      </c>
      <c r="H17" s="3"/>
      <c r="I17" s="12"/>
      <c r="J17" s="3">
        <v>101</v>
      </c>
      <c r="K17" s="4" t="s">
        <v>265</v>
      </c>
      <c r="L17" s="4" t="s">
        <v>52</v>
      </c>
      <c r="M17" s="8" t="s">
        <v>275</v>
      </c>
      <c r="N17" s="10" t="s">
        <v>275</v>
      </c>
      <c r="O17" s="8" t="s">
        <v>275</v>
      </c>
      <c r="P17" s="4"/>
      <c r="Q17" s="12"/>
      <c r="R17" s="3">
        <v>58</v>
      </c>
      <c r="S17" s="8">
        <v>0.005300925925925931</v>
      </c>
      <c r="T17" s="10">
        <v>195</v>
      </c>
      <c r="U17" s="8">
        <v>0.007557870370370376</v>
      </c>
      <c r="V17" s="10">
        <v>15</v>
      </c>
      <c r="W17" s="12">
        <f t="shared" si="0"/>
        <v>15</v>
      </c>
      <c r="X17" s="3" t="e">
        <f t="shared" si="2"/>
        <v>#REF!</v>
      </c>
      <c r="Y17" s="8" t="e">
        <f t="shared" si="1"/>
        <v>#VALUE!</v>
      </c>
      <c r="Z17" s="4"/>
    </row>
    <row r="18" spans="1:26" s="5" customFormat="1" ht="14.25" customHeight="1">
      <c r="A18" s="4">
        <v>71</v>
      </c>
      <c r="B18" s="52" t="s">
        <v>85</v>
      </c>
      <c r="C18" s="4" t="s">
        <v>135</v>
      </c>
      <c r="D18" s="4" t="s">
        <v>115</v>
      </c>
      <c r="E18" s="8">
        <v>0.0037384259259259367</v>
      </c>
      <c r="F18" s="10">
        <v>570</v>
      </c>
      <c r="G18" s="8">
        <v>0.01033564814814816</v>
      </c>
      <c r="H18" s="3"/>
      <c r="I18" s="12"/>
      <c r="J18" s="3">
        <v>101</v>
      </c>
      <c r="K18" s="4" t="s">
        <v>265</v>
      </c>
      <c r="L18" s="4" t="s">
        <v>52</v>
      </c>
      <c r="M18" s="8" t="s">
        <v>275</v>
      </c>
      <c r="N18" s="10" t="s">
        <v>275</v>
      </c>
      <c r="O18" s="8" t="s">
        <v>275</v>
      </c>
      <c r="P18" s="4"/>
      <c r="Q18" s="12"/>
      <c r="R18" s="3">
        <v>71</v>
      </c>
      <c r="S18" s="8">
        <v>0.0037384259259259367</v>
      </c>
      <c r="T18" s="10">
        <v>570</v>
      </c>
      <c r="U18" s="8">
        <v>0.01033564814814816</v>
      </c>
      <c r="V18" s="10">
        <v>16</v>
      </c>
      <c r="W18" s="12">
        <f t="shared" si="0"/>
        <v>16</v>
      </c>
      <c r="X18" s="3" t="e">
        <f t="shared" si="2"/>
        <v>#REF!</v>
      </c>
      <c r="Y18" s="8" t="e">
        <f t="shared" si="1"/>
        <v>#VALUE!</v>
      </c>
      <c r="Z18" s="4"/>
    </row>
    <row r="19" spans="1:26" s="5" customFormat="1" ht="14.25" customHeight="1">
      <c r="A19" s="4">
        <v>28</v>
      </c>
      <c r="B19" s="52" t="s">
        <v>85</v>
      </c>
      <c r="C19" s="4" t="s">
        <v>79</v>
      </c>
      <c r="D19" s="4" t="s">
        <v>77</v>
      </c>
      <c r="E19" s="8">
        <v>0.00905092592592592</v>
      </c>
      <c r="F19" s="10">
        <v>225</v>
      </c>
      <c r="G19" s="8">
        <v>0.011655092592592587</v>
      </c>
      <c r="H19" s="3"/>
      <c r="I19" s="12"/>
      <c r="J19" s="3">
        <v>101</v>
      </c>
      <c r="K19" s="4" t="s">
        <v>265</v>
      </c>
      <c r="L19" s="4" t="s">
        <v>52</v>
      </c>
      <c r="M19" s="8" t="s">
        <v>275</v>
      </c>
      <c r="N19" s="10" t="s">
        <v>275</v>
      </c>
      <c r="O19" s="8" t="s">
        <v>275</v>
      </c>
      <c r="P19" s="4"/>
      <c r="Q19" s="12"/>
      <c r="R19" s="3">
        <v>28</v>
      </c>
      <c r="S19" s="8">
        <v>0.00905092592592592</v>
      </c>
      <c r="T19" s="10">
        <v>225</v>
      </c>
      <c r="U19" s="8">
        <v>0.011655092592592587</v>
      </c>
      <c r="V19" s="10">
        <v>17</v>
      </c>
      <c r="W19" s="12">
        <f t="shared" si="0"/>
        <v>17</v>
      </c>
      <c r="X19" s="3" t="e">
        <f t="shared" si="2"/>
        <v>#REF!</v>
      </c>
      <c r="Y19" s="8" t="e">
        <f t="shared" si="1"/>
        <v>#VALUE!</v>
      </c>
      <c r="Z19" s="4"/>
    </row>
    <row r="20" spans="1:26" s="5" customFormat="1" ht="14.25" customHeight="1">
      <c r="A20" s="4">
        <v>69</v>
      </c>
      <c r="B20" s="52" t="s">
        <v>85</v>
      </c>
      <c r="C20" s="4" t="s">
        <v>133</v>
      </c>
      <c r="D20" s="4" t="s">
        <v>115</v>
      </c>
      <c r="E20" s="8">
        <v>2.3511574074074075</v>
      </c>
      <c r="F20" s="10">
        <v>0</v>
      </c>
      <c r="G20" s="8">
        <v>2.3511574074074075</v>
      </c>
      <c r="H20" s="3" t="s">
        <v>256</v>
      </c>
      <c r="I20" s="12"/>
      <c r="J20" s="3">
        <v>101</v>
      </c>
      <c r="K20" s="4" t="s">
        <v>265</v>
      </c>
      <c r="L20" s="4" t="s">
        <v>52</v>
      </c>
      <c r="M20" s="8" t="s">
        <v>275</v>
      </c>
      <c r="N20" s="10" t="s">
        <v>275</v>
      </c>
      <c r="O20" s="8" t="s">
        <v>275</v>
      </c>
      <c r="P20" s="4"/>
      <c r="Q20" s="12"/>
      <c r="R20" s="3">
        <v>69</v>
      </c>
      <c r="S20" s="8">
        <v>2.3511574074074075</v>
      </c>
      <c r="T20" s="10">
        <v>0</v>
      </c>
      <c r="U20" s="8">
        <v>2.3511574074074075</v>
      </c>
      <c r="V20" s="3" t="s">
        <v>256</v>
      </c>
      <c r="W20" s="12">
        <v>18</v>
      </c>
      <c r="X20" s="3" t="e">
        <f t="shared" si="2"/>
        <v>#REF!</v>
      </c>
      <c r="Y20" s="8" t="e">
        <f t="shared" si="1"/>
        <v>#VALUE!</v>
      </c>
      <c r="Z20" s="4"/>
    </row>
  </sheetData>
  <sheetProtection/>
  <mergeCells count="22">
    <mergeCell ref="E1:E2"/>
    <mergeCell ref="G1:G2"/>
    <mergeCell ref="F1:F2"/>
    <mergeCell ref="Y1:Y2"/>
    <mergeCell ref="R1:R2"/>
    <mergeCell ref="X1:X2"/>
    <mergeCell ref="S1:S2"/>
    <mergeCell ref="T1:T2"/>
    <mergeCell ref="J1:J2"/>
    <mergeCell ref="K1:K2"/>
    <mergeCell ref="Z1:Z2"/>
    <mergeCell ref="H1:H2"/>
    <mergeCell ref="O1:O2"/>
    <mergeCell ref="P1:P2"/>
    <mergeCell ref="V1:V2"/>
    <mergeCell ref="A1:A2"/>
    <mergeCell ref="C1:C2"/>
    <mergeCell ref="D1:D2"/>
    <mergeCell ref="U1:U2"/>
    <mergeCell ref="L1:L2"/>
    <mergeCell ref="M1:M2"/>
    <mergeCell ref="N1:N2"/>
  </mergeCells>
  <printOptions/>
  <pageMargins left="0.3937007874015748" right="0.3937007874015748" top="0.7086614173228347" bottom="0.5118110236220472" header="0.3937007874015748" footer="0.2362204724409449"/>
  <pageSetup horizontalDpi="600" verticalDpi="600" orientation="landscape" paperSize="9" scale="65" r:id="rId1"/>
  <headerFooter alignWithMargins="0">
    <oddHeader>&amp;L&amp;12Протокол соревнованию&amp;"Arial Cyr,полужирный" по ___________________&amp;C&amp;12слет &amp;"Arial Cyr,полужирный"ТКТ&amp;"Arial Cyr,обычный" 2007 г                      попытка ________&amp;R&amp;12Лист</oddHeader>
    <oddFooter>&amp;L&amp;"Arial Cyr,Bold"Секретарь&amp;C&amp;"Arial Cyr,Bold"Судья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3:AM123"/>
  <sheetViews>
    <sheetView view="pageBreakPreview" zoomScale="80" zoomScaleNormal="75" zoomScaleSheetLayoutView="80"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L32" sqref="AL32"/>
    </sheetView>
  </sheetViews>
  <sheetFormatPr defaultColWidth="9.00390625" defaultRowHeight="12.75"/>
  <cols>
    <col min="1" max="1" width="4.875" style="2" customWidth="1"/>
    <col min="2" max="2" width="3.25390625" style="0" bestFit="1" customWidth="1"/>
    <col min="3" max="3" width="19.00390625" style="59" bestFit="1" customWidth="1"/>
    <col min="4" max="4" width="16.625" style="59" bestFit="1" customWidth="1"/>
    <col min="5" max="5" width="11.625" style="0" customWidth="1"/>
    <col min="6" max="6" width="9.25390625" style="0" bestFit="1" customWidth="1"/>
    <col min="7" max="7" width="10.375" style="0" bestFit="1" customWidth="1"/>
    <col min="8" max="8" width="11.25390625" style="1" customWidth="1"/>
    <col min="9" max="9" width="3.125" style="1" customWidth="1"/>
    <col min="10" max="10" width="4.25390625" style="1" bestFit="1" customWidth="1"/>
    <col min="11" max="19" width="3.125" style="1" customWidth="1"/>
    <col min="20" max="20" width="4.25390625" style="1" bestFit="1" customWidth="1"/>
    <col min="21" max="22" width="3.125" style="1" customWidth="1"/>
    <col min="23" max="25" width="4.25390625" style="1" bestFit="1" customWidth="1"/>
    <col min="26" max="26" width="3.125" style="1" customWidth="1"/>
    <col min="27" max="27" width="3.125" style="0" hidden="1" customWidth="1"/>
    <col min="28" max="33" width="3.125" style="1" hidden="1" customWidth="1"/>
    <col min="34" max="34" width="7.75390625" style="1" bestFit="1" customWidth="1"/>
    <col min="35" max="35" width="10.25390625" style="1" bestFit="1" customWidth="1"/>
    <col min="36" max="36" width="6.75390625" style="0" bestFit="1" customWidth="1"/>
  </cols>
  <sheetData>
    <row r="3" spans="1:39" s="6" customFormat="1" ht="22.5" customHeight="1">
      <c r="A3" s="205" t="s">
        <v>6</v>
      </c>
      <c r="B3" s="222" t="s">
        <v>0</v>
      </c>
      <c r="C3" s="223" t="s">
        <v>9</v>
      </c>
      <c r="D3" s="223" t="s">
        <v>1</v>
      </c>
      <c r="E3" s="206" t="s">
        <v>44</v>
      </c>
      <c r="F3" s="205" t="s">
        <v>2</v>
      </c>
      <c r="G3" s="205" t="s">
        <v>3</v>
      </c>
      <c r="H3" s="205" t="s">
        <v>7</v>
      </c>
      <c r="I3" s="205" t="s">
        <v>8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 t="s">
        <v>10</v>
      </c>
      <c r="AI3" s="218" t="s">
        <v>4</v>
      </c>
      <c r="AJ3" s="205" t="s">
        <v>5</v>
      </c>
      <c r="AK3" s="209" t="s">
        <v>269</v>
      </c>
      <c r="AL3" s="6" t="s">
        <v>177</v>
      </c>
      <c r="AM3" s="9"/>
    </row>
    <row r="4" spans="1:38" s="7" customFormat="1" ht="15" customHeight="1">
      <c r="A4" s="205"/>
      <c r="B4" s="222"/>
      <c r="C4" s="223"/>
      <c r="D4" s="223"/>
      <c r="E4" s="207"/>
      <c r="F4" s="205"/>
      <c r="G4" s="205"/>
      <c r="H4" s="205"/>
      <c r="I4" s="6">
        <v>1</v>
      </c>
      <c r="J4" s="6">
        <f aca="true" t="shared" si="0" ref="J4:AG4">I4+1</f>
        <v>2</v>
      </c>
      <c r="K4" s="6">
        <f t="shared" si="0"/>
        <v>3</v>
      </c>
      <c r="L4" s="6">
        <f t="shared" si="0"/>
        <v>4</v>
      </c>
      <c r="M4" s="6">
        <f t="shared" si="0"/>
        <v>5</v>
      </c>
      <c r="N4" s="6">
        <f t="shared" si="0"/>
        <v>6</v>
      </c>
      <c r="O4" s="6">
        <f t="shared" si="0"/>
        <v>7</v>
      </c>
      <c r="P4" s="6">
        <f t="shared" si="0"/>
        <v>8</v>
      </c>
      <c r="Q4" s="6">
        <f t="shared" si="0"/>
        <v>9</v>
      </c>
      <c r="R4" s="6">
        <f t="shared" si="0"/>
        <v>10</v>
      </c>
      <c r="S4" s="6">
        <f t="shared" si="0"/>
        <v>11</v>
      </c>
      <c r="T4" s="6">
        <f t="shared" si="0"/>
        <v>12</v>
      </c>
      <c r="U4" s="6">
        <f t="shared" si="0"/>
        <v>13</v>
      </c>
      <c r="V4" s="6">
        <f t="shared" si="0"/>
        <v>14</v>
      </c>
      <c r="W4" s="6">
        <f t="shared" si="0"/>
        <v>15</v>
      </c>
      <c r="X4" s="6">
        <f t="shared" si="0"/>
        <v>16</v>
      </c>
      <c r="Y4" s="6">
        <f t="shared" si="0"/>
        <v>17</v>
      </c>
      <c r="Z4" s="6">
        <f t="shared" si="0"/>
        <v>18</v>
      </c>
      <c r="AA4" s="6">
        <f t="shared" si="0"/>
        <v>19</v>
      </c>
      <c r="AB4" s="6">
        <f t="shared" si="0"/>
        <v>20</v>
      </c>
      <c r="AC4" s="6">
        <f t="shared" si="0"/>
        <v>21</v>
      </c>
      <c r="AD4" s="6">
        <f t="shared" si="0"/>
        <v>22</v>
      </c>
      <c r="AE4" s="6">
        <f t="shared" si="0"/>
        <v>23</v>
      </c>
      <c r="AF4" s="6">
        <f t="shared" si="0"/>
        <v>24</v>
      </c>
      <c r="AG4" s="6">
        <f t="shared" si="0"/>
        <v>25</v>
      </c>
      <c r="AH4" s="205"/>
      <c r="AI4" s="218"/>
      <c r="AJ4" s="205"/>
      <c r="AK4" s="210"/>
      <c r="AL4" s="6" t="s">
        <v>270</v>
      </c>
    </row>
    <row r="5" spans="1:38" s="5" customFormat="1" ht="14.25" customHeight="1">
      <c r="A5" s="31">
        <v>74</v>
      </c>
      <c r="B5" s="31" t="s">
        <v>36</v>
      </c>
      <c r="C5" s="60" t="s">
        <v>137</v>
      </c>
      <c r="D5" s="60" t="s">
        <v>92</v>
      </c>
      <c r="E5" s="29" t="s">
        <v>91</v>
      </c>
      <c r="F5" s="219">
        <v>0.07777777777777778</v>
      </c>
      <c r="G5" s="219">
        <v>0.08043981481481481</v>
      </c>
      <c r="H5" s="212">
        <f aca="true" t="shared" si="1" ref="H5:H14">G5-F5</f>
        <v>0.002662037037037032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215">
        <v>5</v>
      </c>
      <c r="T5" s="133"/>
      <c r="U5" s="133"/>
      <c r="V5" s="133"/>
      <c r="W5" s="133"/>
      <c r="X5" s="133"/>
      <c r="Y5" s="133"/>
      <c r="Z5" s="10"/>
      <c r="AA5" s="10"/>
      <c r="AB5" s="10"/>
      <c r="AC5" s="10"/>
      <c r="AD5" s="10"/>
      <c r="AE5" s="10"/>
      <c r="AF5" s="10"/>
      <c r="AG5" s="10"/>
      <c r="AH5" s="215">
        <f aca="true" t="shared" si="2" ref="AH5:AH14">SUM(I5:AG5)</f>
        <v>5</v>
      </c>
      <c r="AI5" s="212">
        <f aca="true" t="shared" si="3" ref="AI5:AI14">H5+TIME(,,AH5)</f>
        <v>0.0027199074074074027</v>
      </c>
      <c r="AJ5" s="224">
        <v>1</v>
      </c>
      <c r="AK5" s="208">
        <v>-16</v>
      </c>
      <c r="AL5" s="4">
        <v>-64</v>
      </c>
    </row>
    <row r="6" spans="1:38" s="5" customFormat="1" ht="14.25" customHeight="1">
      <c r="A6" s="31">
        <v>63</v>
      </c>
      <c r="B6" s="31" t="s">
        <v>85</v>
      </c>
      <c r="C6" s="60" t="s">
        <v>222</v>
      </c>
      <c r="D6" s="60" t="s">
        <v>92</v>
      </c>
      <c r="E6" s="29" t="s">
        <v>91</v>
      </c>
      <c r="F6" s="220">
        <v>0.04548611111111111</v>
      </c>
      <c r="G6" s="220">
        <v>0.04806712962962963</v>
      </c>
      <c r="H6" s="213">
        <f t="shared" si="1"/>
        <v>0.002581018518518524</v>
      </c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216"/>
      <c r="T6" s="133"/>
      <c r="U6" s="133"/>
      <c r="V6" s="133"/>
      <c r="W6" s="133"/>
      <c r="X6" s="133"/>
      <c r="Y6" s="133"/>
      <c r="Z6" s="10"/>
      <c r="AA6" s="10"/>
      <c r="AB6" s="10"/>
      <c r="AC6" s="10"/>
      <c r="AD6" s="10"/>
      <c r="AE6" s="10"/>
      <c r="AF6" s="10"/>
      <c r="AG6" s="10"/>
      <c r="AH6" s="216">
        <f t="shared" si="2"/>
        <v>0</v>
      </c>
      <c r="AI6" s="213">
        <f t="shared" si="3"/>
        <v>0.002581018518518524</v>
      </c>
      <c r="AJ6" s="225"/>
      <c r="AK6" s="208"/>
      <c r="AL6" s="4">
        <v>-38</v>
      </c>
    </row>
    <row r="7" spans="1:38" s="5" customFormat="1" ht="14.25" customHeight="1">
      <c r="A7" s="31">
        <v>37</v>
      </c>
      <c r="B7" s="31" t="s">
        <v>36</v>
      </c>
      <c r="C7" s="60" t="s">
        <v>259</v>
      </c>
      <c r="D7" s="60" t="s">
        <v>92</v>
      </c>
      <c r="E7" s="29" t="s">
        <v>91</v>
      </c>
      <c r="F7" s="221">
        <v>0.1424537037037037</v>
      </c>
      <c r="G7" s="221">
        <v>0.14488425925925927</v>
      </c>
      <c r="H7" s="214">
        <f t="shared" si="1"/>
        <v>0.0024305555555555747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217"/>
      <c r="T7" s="133"/>
      <c r="U7" s="133"/>
      <c r="V7" s="133"/>
      <c r="W7" s="133"/>
      <c r="X7" s="133"/>
      <c r="Y7" s="133"/>
      <c r="Z7" s="10"/>
      <c r="AA7" s="10"/>
      <c r="AB7" s="10"/>
      <c r="AC7" s="10"/>
      <c r="AD7" s="10"/>
      <c r="AE7" s="10"/>
      <c r="AF7" s="10"/>
      <c r="AG7" s="10"/>
      <c r="AH7" s="217">
        <f t="shared" si="2"/>
        <v>0</v>
      </c>
      <c r="AI7" s="214">
        <f t="shared" si="3"/>
        <v>0.0024305555555555747</v>
      </c>
      <c r="AJ7" s="226"/>
      <c r="AK7" s="208"/>
      <c r="AL7" s="4">
        <v>-64</v>
      </c>
    </row>
    <row r="8" spans="1:38" ht="14.25">
      <c r="A8" s="31">
        <v>102</v>
      </c>
      <c r="B8" s="31" t="s">
        <v>85</v>
      </c>
      <c r="C8" s="60" t="s">
        <v>166</v>
      </c>
      <c r="D8" s="60" t="s">
        <v>115</v>
      </c>
      <c r="E8" s="29" t="s">
        <v>91</v>
      </c>
      <c r="F8" s="219">
        <v>0.02847222222222222</v>
      </c>
      <c r="G8" s="219">
        <v>0.03130787037037037</v>
      </c>
      <c r="H8" s="212">
        <f t="shared" si="1"/>
        <v>0.002835648148148146</v>
      </c>
      <c r="I8" s="133"/>
      <c r="J8" s="133"/>
      <c r="K8" s="215">
        <v>5</v>
      </c>
      <c r="L8" s="133"/>
      <c r="M8" s="133"/>
      <c r="N8" s="133"/>
      <c r="O8" s="133"/>
      <c r="P8" s="133"/>
      <c r="Q8" s="133"/>
      <c r="R8" s="133"/>
      <c r="S8" s="133"/>
      <c r="T8" s="215">
        <v>5</v>
      </c>
      <c r="U8" s="133"/>
      <c r="V8" s="133"/>
      <c r="W8" s="133"/>
      <c r="X8" s="133"/>
      <c r="Y8" s="133"/>
      <c r="Z8" s="10"/>
      <c r="AA8" s="10"/>
      <c r="AB8" s="10"/>
      <c r="AC8" s="10"/>
      <c r="AD8" s="10"/>
      <c r="AE8" s="10"/>
      <c r="AF8" s="10"/>
      <c r="AG8" s="10"/>
      <c r="AH8" s="215">
        <f t="shared" si="2"/>
        <v>10</v>
      </c>
      <c r="AI8" s="212">
        <f t="shared" si="3"/>
        <v>0.002951388888888887</v>
      </c>
      <c r="AJ8" s="224">
        <v>2</v>
      </c>
      <c r="AK8" s="211">
        <v>-15</v>
      </c>
      <c r="AL8" s="32">
        <v>-37</v>
      </c>
    </row>
    <row r="9" spans="1:38" s="5" customFormat="1" ht="14.25" customHeight="1">
      <c r="A9" s="31">
        <v>56</v>
      </c>
      <c r="B9" s="31" t="s">
        <v>36</v>
      </c>
      <c r="C9" s="60" t="s">
        <v>260</v>
      </c>
      <c r="D9" s="60" t="s">
        <v>115</v>
      </c>
      <c r="E9" s="29" t="s">
        <v>91</v>
      </c>
      <c r="F9" s="220">
        <v>0.04210648148148149</v>
      </c>
      <c r="G9" s="220">
        <v>0.04472222222222222</v>
      </c>
      <c r="H9" s="213">
        <f t="shared" si="1"/>
        <v>0.002615740740740731</v>
      </c>
      <c r="I9" s="133"/>
      <c r="J9" s="133"/>
      <c r="K9" s="216"/>
      <c r="L9" s="133"/>
      <c r="M9" s="133"/>
      <c r="N9" s="133"/>
      <c r="O9" s="133"/>
      <c r="P9" s="133"/>
      <c r="Q9" s="133"/>
      <c r="R9" s="133"/>
      <c r="S9" s="133"/>
      <c r="T9" s="216"/>
      <c r="U9" s="133"/>
      <c r="V9" s="133"/>
      <c r="W9" s="133"/>
      <c r="X9" s="133"/>
      <c r="Y9" s="133"/>
      <c r="Z9" s="10"/>
      <c r="AA9" s="10"/>
      <c r="AB9" s="10"/>
      <c r="AC9" s="10"/>
      <c r="AD9" s="10"/>
      <c r="AE9" s="10"/>
      <c r="AF9" s="10"/>
      <c r="AG9" s="10"/>
      <c r="AH9" s="216">
        <f t="shared" si="2"/>
        <v>0</v>
      </c>
      <c r="AI9" s="213">
        <f t="shared" si="3"/>
        <v>0.002615740740740731</v>
      </c>
      <c r="AJ9" s="225"/>
      <c r="AK9" s="211"/>
      <c r="AL9" s="4">
        <v>-63</v>
      </c>
    </row>
    <row r="10" spans="1:38" s="5" customFormat="1" ht="14.25" customHeight="1">
      <c r="A10" s="31">
        <v>57</v>
      </c>
      <c r="B10" s="31" t="s">
        <v>36</v>
      </c>
      <c r="C10" s="60" t="s">
        <v>261</v>
      </c>
      <c r="D10" s="60" t="s">
        <v>115</v>
      </c>
      <c r="E10" s="29" t="s">
        <v>91</v>
      </c>
      <c r="F10" s="221">
        <v>0.02476851851851852</v>
      </c>
      <c r="G10" s="221">
        <v>0.027395833333333338</v>
      </c>
      <c r="H10" s="214">
        <f t="shared" si="1"/>
        <v>0.0026273148148148184</v>
      </c>
      <c r="I10" s="133"/>
      <c r="J10" s="133"/>
      <c r="K10" s="217"/>
      <c r="L10" s="133"/>
      <c r="M10" s="133"/>
      <c r="N10" s="133"/>
      <c r="O10" s="133"/>
      <c r="P10" s="133"/>
      <c r="Q10" s="133"/>
      <c r="R10" s="133"/>
      <c r="S10" s="133"/>
      <c r="T10" s="217"/>
      <c r="U10" s="133"/>
      <c r="V10" s="133"/>
      <c r="W10" s="133"/>
      <c r="X10" s="133"/>
      <c r="Y10" s="133"/>
      <c r="Z10" s="10"/>
      <c r="AA10" s="10"/>
      <c r="AB10" s="10"/>
      <c r="AC10" s="10"/>
      <c r="AD10" s="10"/>
      <c r="AE10" s="10"/>
      <c r="AF10" s="10"/>
      <c r="AG10" s="10"/>
      <c r="AH10" s="217">
        <f t="shared" si="2"/>
        <v>0</v>
      </c>
      <c r="AI10" s="214">
        <f t="shared" si="3"/>
        <v>0.0026273148148148184</v>
      </c>
      <c r="AJ10" s="226"/>
      <c r="AK10" s="211"/>
      <c r="AL10" s="4">
        <v>-63</v>
      </c>
    </row>
    <row r="11" spans="1:38" ht="14.25">
      <c r="A11" s="31">
        <v>97</v>
      </c>
      <c r="B11" s="31" t="s">
        <v>36</v>
      </c>
      <c r="C11" s="60" t="s">
        <v>161</v>
      </c>
      <c r="D11" s="60" t="s">
        <v>131</v>
      </c>
      <c r="E11" s="29" t="s">
        <v>91</v>
      </c>
      <c r="F11" s="219">
        <v>0.03680555555555556</v>
      </c>
      <c r="G11" s="219">
        <v>0.03975694444444445</v>
      </c>
      <c r="H11" s="212">
        <f t="shared" si="1"/>
        <v>0.0029513888888888923</v>
      </c>
      <c r="I11" s="133"/>
      <c r="J11" s="133"/>
      <c r="K11" s="133"/>
      <c r="L11" s="133"/>
      <c r="M11" s="133"/>
      <c r="N11" s="215">
        <v>10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215">
        <v>5</v>
      </c>
      <c r="Z11" s="10"/>
      <c r="AA11" s="10"/>
      <c r="AB11" s="10"/>
      <c r="AC11" s="10"/>
      <c r="AD11" s="10"/>
      <c r="AE11" s="10"/>
      <c r="AF11" s="10"/>
      <c r="AG11" s="10"/>
      <c r="AH11" s="215">
        <f t="shared" si="2"/>
        <v>15</v>
      </c>
      <c r="AI11" s="212">
        <f t="shared" si="3"/>
        <v>0.003125000000000003</v>
      </c>
      <c r="AJ11" s="224">
        <v>3</v>
      </c>
      <c r="AK11" s="211" t="s">
        <v>221</v>
      </c>
      <c r="AL11" s="32">
        <v>-62</v>
      </c>
    </row>
    <row r="12" spans="1:38" ht="14.25">
      <c r="A12" s="31">
        <v>90</v>
      </c>
      <c r="B12" s="31" t="s">
        <v>36</v>
      </c>
      <c r="C12" s="60" t="s">
        <v>168</v>
      </c>
      <c r="D12" s="60" t="s">
        <v>115</v>
      </c>
      <c r="E12" s="29" t="s">
        <v>91</v>
      </c>
      <c r="F12" s="220">
        <v>0.036099537037037034</v>
      </c>
      <c r="G12" s="220">
        <v>0.03834490740740741</v>
      </c>
      <c r="H12" s="213">
        <f t="shared" si="1"/>
        <v>0.0022453703703703767</v>
      </c>
      <c r="I12" s="133"/>
      <c r="J12" s="133"/>
      <c r="K12" s="133"/>
      <c r="L12" s="133"/>
      <c r="M12" s="133"/>
      <c r="N12" s="216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216"/>
      <c r="Z12" s="10"/>
      <c r="AA12" s="10"/>
      <c r="AB12" s="10"/>
      <c r="AC12" s="10"/>
      <c r="AD12" s="10"/>
      <c r="AE12" s="10"/>
      <c r="AF12" s="10"/>
      <c r="AG12" s="10"/>
      <c r="AH12" s="216">
        <f t="shared" si="2"/>
        <v>0</v>
      </c>
      <c r="AI12" s="213">
        <f t="shared" si="3"/>
        <v>0.0022453703703703767</v>
      </c>
      <c r="AJ12" s="225"/>
      <c r="AK12" s="211"/>
      <c r="AL12" s="32">
        <v>-62</v>
      </c>
    </row>
    <row r="13" spans="1:38" ht="14.25">
      <c r="A13" s="31">
        <v>96</v>
      </c>
      <c r="B13" s="31" t="s">
        <v>36</v>
      </c>
      <c r="C13" s="60" t="s">
        <v>262</v>
      </c>
      <c r="D13" s="60" t="s">
        <v>154</v>
      </c>
      <c r="E13" s="29" t="s">
        <v>91</v>
      </c>
      <c r="F13" s="221">
        <v>0.11633101851851851</v>
      </c>
      <c r="G13" s="221">
        <v>0.11907407407407407</v>
      </c>
      <c r="H13" s="214">
        <f t="shared" si="1"/>
        <v>0.002743055555555554</v>
      </c>
      <c r="I13" s="133"/>
      <c r="J13" s="133"/>
      <c r="K13" s="133"/>
      <c r="L13" s="133"/>
      <c r="M13" s="133"/>
      <c r="N13" s="217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217"/>
      <c r="Z13" s="10"/>
      <c r="AA13" s="10"/>
      <c r="AB13" s="10"/>
      <c r="AC13" s="10"/>
      <c r="AD13" s="10"/>
      <c r="AE13" s="10"/>
      <c r="AF13" s="10"/>
      <c r="AG13" s="10"/>
      <c r="AH13" s="217">
        <f t="shared" si="2"/>
        <v>0</v>
      </c>
      <c r="AI13" s="214">
        <f t="shared" si="3"/>
        <v>0.002743055555555554</v>
      </c>
      <c r="AJ13" s="226"/>
      <c r="AK13" s="211"/>
      <c r="AL13" s="32">
        <v>-62</v>
      </c>
    </row>
    <row r="14" spans="1:38" s="5" customFormat="1" ht="14.25" customHeight="1">
      <c r="A14" s="31">
        <v>29</v>
      </c>
      <c r="B14" s="31" t="s">
        <v>85</v>
      </c>
      <c r="C14" s="60" t="s">
        <v>82</v>
      </c>
      <c r="D14" s="60" t="s">
        <v>202</v>
      </c>
      <c r="E14" s="29" t="s">
        <v>48</v>
      </c>
      <c r="F14" s="219">
        <v>0.019444444444444445</v>
      </c>
      <c r="G14" s="219">
        <v>0.022858796296296294</v>
      </c>
      <c r="H14" s="212">
        <f t="shared" si="1"/>
        <v>0.003414351851851849</v>
      </c>
      <c r="I14" s="133"/>
      <c r="J14" s="215">
        <v>10</v>
      </c>
      <c r="K14" s="133"/>
      <c r="L14" s="133"/>
      <c r="M14" s="133"/>
      <c r="N14" s="133"/>
      <c r="O14" s="215">
        <v>5</v>
      </c>
      <c r="P14" s="133"/>
      <c r="Q14" s="133"/>
      <c r="R14" s="133"/>
      <c r="S14" s="133"/>
      <c r="T14" s="133"/>
      <c r="U14" s="133"/>
      <c r="V14" s="133"/>
      <c r="W14" s="133"/>
      <c r="X14" s="133"/>
      <c r="Y14" s="215">
        <v>5</v>
      </c>
      <c r="Z14" s="10"/>
      <c r="AA14" s="10"/>
      <c r="AB14" s="10"/>
      <c r="AC14" s="10"/>
      <c r="AD14" s="10"/>
      <c r="AE14" s="10"/>
      <c r="AF14" s="10"/>
      <c r="AG14" s="10"/>
      <c r="AH14" s="215">
        <f t="shared" si="2"/>
        <v>20</v>
      </c>
      <c r="AI14" s="212">
        <f t="shared" si="3"/>
        <v>0.0036458333333333304</v>
      </c>
      <c r="AJ14" s="224">
        <v>4</v>
      </c>
      <c r="AK14" s="208">
        <v>-14</v>
      </c>
      <c r="AL14" s="4">
        <v>-35</v>
      </c>
    </row>
    <row r="15" spans="1:38" s="5" customFormat="1" ht="14.25" customHeight="1">
      <c r="A15" s="31">
        <v>31</v>
      </c>
      <c r="B15" s="31" t="s">
        <v>36</v>
      </c>
      <c r="C15" s="60" t="s">
        <v>263</v>
      </c>
      <c r="D15" s="60" t="s">
        <v>202</v>
      </c>
      <c r="E15" s="29" t="s">
        <v>48</v>
      </c>
      <c r="F15" s="220"/>
      <c r="G15" s="220"/>
      <c r="H15" s="213"/>
      <c r="I15" s="133"/>
      <c r="J15" s="216"/>
      <c r="K15" s="133"/>
      <c r="L15" s="133"/>
      <c r="M15" s="133"/>
      <c r="N15" s="133"/>
      <c r="O15" s="216"/>
      <c r="P15" s="133"/>
      <c r="Q15" s="133"/>
      <c r="R15" s="133"/>
      <c r="S15" s="133"/>
      <c r="T15" s="133"/>
      <c r="U15" s="133"/>
      <c r="V15" s="133"/>
      <c r="W15" s="133"/>
      <c r="X15" s="133"/>
      <c r="Y15" s="216"/>
      <c r="Z15" s="10"/>
      <c r="AA15" s="10"/>
      <c r="AB15" s="10"/>
      <c r="AC15" s="10"/>
      <c r="AD15" s="10"/>
      <c r="AE15" s="10"/>
      <c r="AF15" s="10"/>
      <c r="AG15" s="10"/>
      <c r="AH15" s="216"/>
      <c r="AI15" s="213"/>
      <c r="AJ15" s="225"/>
      <c r="AK15" s="208"/>
      <c r="AL15" s="4">
        <v>-61</v>
      </c>
    </row>
    <row r="16" spans="1:38" s="5" customFormat="1" ht="14.25" customHeight="1">
      <c r="A16" s="31">
        <v>34</v>
      </c>
      <c r="B16" s="31" t="s">
        <v>36</v>
      </c>
      <c r="C16" s="60" t="s">
        <v>89</v>
      </c>
      <c r="D16" s="60" t="s">
        <v>202</v>
      </c>
      <c r="E16" s="29" t="s">
        <v>48</v>
      </c>
      <c r="F16" s="221"/>
      <c r="G16" s="221"/>
      <c r="H16" s="214"/>
      <c r="I16" s="133"/>
      <c r="J16" s="217"/>
      <c r="K16" s="133"/>
      <c r="L16" s="133"/>
      <c r="M16" s="133"/>
      <c r="N16" s="133"/>
      <c r="O16" s="217"/>
      <c r="P16" s="133"/>
      <c r="Q16" s="133"/>
      <c r="R16" s="133"/>
      <c r="S16" s="133"/>
      <c r="T16" s="133"/>
      <c r="U16" s="133"/>
      <c r="V16" s="133"/>
      <c r="W16" s="133"/>
      <c r="X16" s="133"/>
      <c r="Y16" s="217"/>
      <c r="Z16" s="10"/>
      <c r="AA16" s="10"/>
      <c r="AB16" s="10"/>
      <c r="AC16" s="10"/>
      <c r="AD16" s="10"/>
      <c r="AE16" s="10"/>
      <c r="AF16" s="10"/>
      <c r="AG16" s="10"/>
      <c r="AH16" s="217"/>
      <c r="AI16" s="214"/>
      <c r="AJ16" s="226"/>
      <c r="AK16" s="208"/>
      <c r="AL16" s="4">
        <v>-61</v>
      </c>
    </row>
    <row r="17" spans="1:38" s="5" customFormat="1" ht="14.25" customHeight="1">
      <c r="A17" s="31">
        <v>77</v>
      </c>
      <c r="B17" s="31" t="s">
        <v>36</v>
      </c>
      <c r="C17" s="60" t="s">
        <v>140</v>
      </c>
      <c r="D17" s="60" t="s">
        <v>141</v>
      </c>
      <c r="E17" s="29" t="s">
        <v>91</v>
      </c>
      <c r="F17" s="219">
        <v>0.020833333333333332</v>
      </c>
      <c r="G17" s="219">
        <v>0.0246875</v>
      </c>
      <c r="H17" s="212">
        <f aca="true" t="shared" si="4" ref="H17:H34">G17-F17</f>
        <v>0.003854166666666669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215">
        <v>10</v>
      </c>
      <c r="T17" s="215">
        <v>5</v>
      </c>
      <c r="U17" s="133"/>
      <c r="V17" s="133"/>
      <c r="W17" s="215">
        <v>10</v>
      </c>
      <c r="X17" s="215">
        <v>5</v>
      </c>
      <c r="Y17" s="215">
        <v>5</v>
      </c>
      <c r="Z17" s="10"/>
      <c r="AA17" s="10"/>
      <c r="AB17" s="10"/>
      <c r="AC17" s="10"/>
      <c r="AD17" s="10"/>
      <c r="AE17" s="10"/>
      <c r="AF17" s="10"/>
      <c r="AG17" s="10"/>
      <c r="AH17" s="215">
        <f aca="true" t="shared" si="5" ref="AH17:AH34">SUM(I17:AG17)</f>
        <v>35</v>
      </c>
      <c r="AI17" s="212">
        <f aca="true" t="shared" si="6" ref="AI17:AI34">H17+TIME(,,AH17)</f>
        <v>0.004259259259259261</v>
      </c>
      <c r="AJ17" s="224">
        <v>5</v>
      </c>
      <c r="AK17" s="208">
        <v>-13</v>
      </c>
      <c r="AL17" s="4">
        <v>-60</v>
      </c>
    </row>
    <row r="18" spans="1:38" ht="14.25">
      <c r="A18" s="31">
        <v>83</v>
      </c>
      <c r="B18" s="31" t="s">
        <v>85</v>
      </c>
      <c r="C18" s="60" t="s">
        <v>264</v>
      </c>
      <c r="D18" s="60" t="s">
        <v>141</v>
      </c>
      <c r="E18" s="29" t="s">
        <v>91</v>
      </c>
      <c r="F18" s="220"/>
      <c r="G18" s="220"/>
      <c r="H18" s="213">
        <f t="shared" si="4"/>
        <v>0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216"/>
      <c r="T18" s="216"/>
      <c r="U18" s="133"/>
      <c r="V18" s="133"/>
      <c r="W18" s="216"/>
      <c r="X18" s="216"/>
      <c r="Y18" s="216"/>
      <c r="Z18" s="10"/>
      <c r="AA18" s="10"/>
      <c r="AB18" s="10"/>
      <c r="AC18" s="10"/>
      <c r="AD18" s="10"/>
      <c r="AE18" s="10"/>
      <c r="AF18" s="10"/>
      <c r="AG18" s="10"/>
      <c r="AH18" s="216">
        <f t="shared" si="5"/>
        <v>0</v>
      </c>
      <c r="AI18" s="213">
        <f t="shared" si="6"/>
        <v>0</v>
      </c>
      <c r="AJ18" s="225"/>
      <c r="AK18" s="208"/>
      <c r="AL18" s="32">
        <v>-34</v>
      </c>
    </row>
    <row r="19" spans="1:38" ht="14.25">
      <c r="A19" s="31">
        <v>84</v>
      </c>
      <c r="B19" s="31" t="s">
        <v>36</v>
      </c>
      <c r="C19" s="60" t="s">
        <v>147</v>
      </c>
      <c r="D19" s="60" t="s">
        <v>141</v>
      </c>
      <c r="E19" s="29" t="s">
        <v>91</v>
      </c>
      <c r="F19" s="221"/>
      <c r="G19" s="221"/>
      <c r="H19" s="214">
        <f t="shared" si="4"/>
        <v>0</v>
      </c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217"/>
      <c r="T19" s="217"/>
      <c r="U19" s="133"/>
      <c r="V19" s="133"/>
      <c r="W19" s="217"/>
      <c r="X19" s="217"/>
      <c r="Y19" s="217"/>
      <c r="Z19" s="10"/>
      <c r="AA19" s="10"/>
      <c r="AB19" s="10"/>
      <c r="AC19" s="10"/>
      <c r="AD19" s="10"/>
      <c r="AE19" s="10"/>
      <c r="AF19" s="10"/>
      <c r="AG19" s="10"/>
      <c r="AH19" s="217">
        <f t="shared" si="5"/>
        <v>0</v>
      </c>
      <c r="AI19" s="214">
        <f t="shared" si="6"/>
        <v>0</v>
      </c>
      <c r="AJ19" s="226"/>
      <c r="AK19" s="208"/>
      <c r="AL19" s="4">
        <v>-60</v>
      </c>
    </row>
    <row r="20" spans="1:38" s="5" customFormat="1" ht="14.25" customHeight="1">
      <c r="A20" s="29">
        <v>5</v>
      </c>
      <c r="B20" s="29" t="s">
        <v>36</v>
      </c>
      <c r="C20" s="60" t="s">
        <v>53</v>
      </c>
      <c r="D20" s="60" t="s">
        <v>52</v>
      </c>
      <c r="E20" s="29" t="s">
        <v>48</v>
      </c>
      <c r="F20" s="219">
        <v>0.08472222222222221</v>
      </c>
      <c r="G20" s="219">
        <v>0.08890046296296296</v>
      </c>
      <c r="H20" s="212">
        <f t="shared" si="4"/>
        <v>0.004178240740740746</v>
      </c>
      <c r="I20" s="133"/>
      <c r="J20" s="215">
        <v>5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215">
        <v>5</v>
      </c>
      <c r="W20" s="215">
        <v>5</v>
      </c>
      <c r="X20" s="215">
        <v>5</v>
      </c>
      <c r="Y20" s="215">
        <v>5</v>
      </c>
      <c r="Z20" s="215">
        <v>5</v>
      </c>
      <c r="AA20" s="10"/>
      <c r="AB20" s="10"/>
      <c r="AC20" s="10"/>
      <c r="AD20" s="10"/>
      <c r="AE20" s="10"/>
      <c r="AF20" s="10"/>
      <c r="AG20" s="10"/>
      <c r="AH20" s="215">
        <f t="shared" si="5"/>
        <v>30</v>
      </c>
      <c r="AI20" s="212">
        <f t="shared" si="6"/>
        <v>0.004525462962962968</v>
      </c>
      <c r="AJ20" s="224">
        <v>6</v>
      </c>
      <c r="AK20" s="208">
        <v>-12</v>
      </c>
      <c r="AL20" s="4">
        <v>-59</v>
      </c>
    </row>
    <row r="21" spans="1:38" s="5" customFormat="1" ht="14.25" customHeight="1">
      <c r="A21" s="29">
        <v>4</v>
      </c>
      <c r="B21" s="29" t="s">
        <v>36</v>
      </c>
      <c r="C21" s="60" t="s">
        <v>265</v>
      </c>
      <c r="D21" s="60" t="s">
        <v>52</v>
      </c>
      <c r="E21" s="29" t="s">
        <v>48</v>
      </c>
      <c r="F21" s="220">
        <v>0.10980324074074073</v>
      </c>
      <c r="G21" s="220">
        <v>0.11369212962962964</v>
      </c>
      <c r="H21" s="213">
        <f t="shared" si="4"/>
        <v>0.003888888888888914</v>
      </c>
      <c r="I21" s="133"/>
      <c r="J21" s="216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216"/>
      <c r="W21" s="216"/>
      <c r="X21" s="216"/>
      <c r="Y21" s="216"/>
      <c r="Z21" s="216"/>
      <c r="AA21" s="10"/>
      <c r="AB21" s="10"/>
      <c r="AC21" s="10"/>
      <c r="AD21" s="10"/>
      <c r="AE21" s="10"/>
      <c r="AF21" s="10"/>
      <c r="AG21" s="10"/>
      <c r="AH21" s="216">
        <f t="shared" si="5"/>
        <v>0</v>
      </c>
      <c r="AI21" s="213">
        <f t="shared" si="6"/>
        <v>0.003888888888888914</v>
      </c>
      <c r="AJ21" s="225"/>
      <c r="AK21" s="208"/>
      <c r="AL21" s="4">
        <v>-59</v>
      </c>
    </row>
    <row r="22" spans="1:38" ht="14.25">
      <c r="A22" s="29">
        <v>6</v>
      </c>
      <c r="B22" s="51" t="s">
        <v>85</v>
      </c>
      <c r="C22" s="57" t="s">
        <v>54</v>
      </c>
      <c r="D22" s="57" t="s">
        <v>52</v>
      </c>
      <c r="E22" s="51" t="s">
        <v>48</v>
      </c>
      <c r="F22" s="221">
        <v>0.12083333333333333</v>
      </c>
      <c r="G22" s="221">
        <v>0.12369212962962962</v>
      </c>
      <c r="H22" s="214">
        <f t="shared" si="4"/>
        <v>0.00285879629629629</v>
      </c>
      <c r="I22" s="133"/>
      <c r="J22" s="217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217"/>
      <c r="W22" s="217"/>
      <c r="X22" s="217"/>
      <c r="Y22" s="217"/>
      <c r="Z22" s="217"/>
      <c r="AA22" s="10"/>
      <c r="AB22" s="10"/>
      <c r="AC22" s="10"/>
      <c r="AD22" s="10"/>
      <c r="AE22" s="10"/>
      <c r="AF22" s="10"/>
      <c r="AG22" s="10"/>
      <c r="AH22" s="217">
        <f t="shared" si="5"/>
        <v>0</v>
      </c>
      <c r="AI22" s="214">
        <f t="shared" si="6"/>
        <v>0.00285879629629629</v>
      </c>
      <c r="AJ22" s="226"/>
      <c r="AK22" s="208"/>
      <c r="AL22" s="32">
        <v>-33</v>
      </c>
    </row>
    <row r="23" spans="1:38" s="5" customFormat="1" ht="14.25" customHeight="1">
      <c r="A23" s="29">
        <v>1</v>
      </c>
      <c r="B23" s="29" t="s">
        <v>36</v>
      </c>
      <c r="C23" s="60" t="s">
        <v>266</v>
      </c>
      <c r="D23" s="60" t="s">
        <v>47</v>
      </c>
      <c r="E23" s="29" t="s">
        <v>48</v>
      </c>
      <c r="F23" s="219">
        <v>0.059722222222222225</v>
      </c>
      <c r="G23" s="219">
        <v>0.06790509259259259</v>
      </c>
      <c r="H23" s="212">
        <f t="shared" si="4"/>
        <v>0.008182870370370361</v>
      </c>
      <c r="I23" s="215">
        <v>5</v>
      </c>
      <c r="J23" s="133"/>
      <c r="K23" s="133"/>
      <c r="L23" s="133"/>
      <c r="M23" s="215">
        <v>5</v>
      </c>
      <c r="N23" s="133"/>
      <c r="O23" s="133"/>
      <c r="P23" s="133"/>
      <c r="Q23" s="215">
        <v>50</v>
      </c>
      <c r="R23" s="133"/>
      <c r="S23" s="133"/>
      <c r="T23" s="215">
        <v>50</v>
      </c>
      <c r="U23" s="215">
        <v>50</v>
      </c>
      <c r="V23" s="215">
        <v>50</v>
      </c>
      <c r="W23" s="215">
        <v>15</v>
      </c>
      <c r="X23" s="133"/>
      <c r="Y23" s="215">
        <v>5</v>
      </c>
      <c r="Z23" s="215">
        <v>5</v>
      </c>
      <c r="AA23" s="10"/>
      <c r="AB23" s="10"/>
      <c r="AC23" s="10"/>
      <c r="AD23" s="10"/>
      <c r="AE23" s="10"/>
      <c r="AF23" s="10"/>
      <c r="AG23" s="10"/>
      <c r="AH23" s="215">
        <f t="shared" si="5"/>
        <v>235</v>
      </c>
      <c r="AI23" s="212">
        <f t="shared" si="6"/>
        <v>0.010902777777777768</v>
      </c>
      <c r="AJ23" s="224">
        <v>7</v>
      </c>
      <c r="AK23" s="208">
        <v>-11</v>
      </c>
      <c r="AL23" s="4">
        <v>-58</v>
      </c>
    </row>
    <row r="24" spans="1:38" s="5" customFormat="1" ht="14.25" customHeight="1">
      <c r="A24" s="29">
        <v>2</v>
      </c>
      <c r="B24" s="29" t="s">
        <v>85</v>
      </c>
      <c r="C24" s="60" t="s">
        <v>267</v>
      </c>
      <c r="D24" s="60" t="s">
        <v>47</v>
      </c>
      <c r="E24" s="29" t="s">
        <v>48</v>
      </c>
      <c r="F24" s="220"/>
      <c r="G24" s="220"/>
      <c r="H24" s="213">
        <f t="shared" si="4"/>
        <v>0</v>
      </c>
      <c r="I24" s="216"/>
      <c r="J24" s="133"/>
      <c r="K24" s="133"/>
      <c r="L24" s="133"/>
      <c r="M24" s="216"/>
      <c r="N24" s="133"/>
      <c r="O24" s="133"/>
      <c r="P24" s="133"/>
      <c r="Q24" s="216"/>
      <c r="R24" s="133"/>
      <c r="S24" s="133"/>
      <c r="T24" s="216"/>
      <c r="U24" s="216"/>
      <c r="V24" s="216"/>
      <c r="W24" s="216"/>
      <c r="X24" s="133"/>
      <c r="Y24" s="216"/>
      <c r="Z24" s="216"/>
      <c r="AA24" s="10"/>
      <c r="AB24" s="10"/>
      <c r="AC24" s="10"/>
      <c r="AD24" s="10"/>
      <c r="AE24" s="10"/>
      <c r="AF24" s="10"/>
      <c r="AG24" s="10"/>
      <c r="AH24" s="216">
        <f t="shared" si="5"/>
        <v>0</v>
      </c>
      <c r="AI24" s="213">
        <f t="shared" si="6"/>
        <v>0</v>
      </c>
      <c r="AJ24" s="225"/>
      <c r="AK24" s="208"/>
      <c r="AL24" s="4">
        <v>-32</v>
      </c>
    </row>
    <row r="25" spans="1:38" s="5" customFormat="1" ht="14.25" customHeight="1">
      <c r="A25" s="29">
        <v>3</v>
      </c>
      <c r="B25" s="29" t="s">
        <v>85</v>
      </c>
      <c r="C25" s="60" t="s">
        <v>268</v>
      </c>
      <c r="D25" s="60" t="s">
        <v>47</v>
      </c>
      <c r="E25" s="30" t="s">
        <v>48</v>
      </c>
      <c r="F25" s="221"/>
      <c r="G25" s="221"/>
      <c r="H25" s="214">
        <f t="shared" si="4"/>
        <v>0</v>
      </c>
      <c r="I25" s="217"/>
      <c r="J25" s="133"/>
      <c r="K25" s="133"/>
      <c r="L25" s="133"/>
      <c r="M25" s="217"/>
      <c r="N25" s="133"/>
      <c r="O25" s="133"/>
      <c r="P25" s="133"/>
      <c r="Q25" s="217"/>
      <c r="R25" s="133"/>
      <c r="S25" s="133"/>
      <c r="T25" s="217"/>
      <c r="U25" s="217"/>
      <c r="V25" s="217"/>
      <c r="W25" s="217"/>
      <c r="X25" s="133"/>
      <c r="Y25" s="217"/>
      <c r="Z25" s="217"/>
      <c r="AA25" s="10"/>
      <c r="AB25" s="10"/>
      <c r="AC25" s="10"/>
      <c r="AD25" s="10"/>
      <c r="AE25" s="10"/>
      <c r="AF25" s="10"/>
      <c r="AG25" s="10"/>
      <c r="AH25" s="217">
        <f t="shared" si="5"/>
        <v>0</v>
      </c>
      <c r="AI25" s="214">
        <f t="shared" si="6"/>
        <v>0</v>
      </c>
      <c r="AJ25" s="226"/>
      <c r="AK25" s="208"/>
      <c r="AL25" s="4">
        <v>-32</v>
      </c>
    </row>
    <row r="26" spans="1:38" s="5" customFormat="1" ht="14.25" customHeight="1">
      <c r="A26" s="31">
        <v>23</v>
      </c>
      <c r="B26" s="31" t="s">
        <v>36</v>
      </c>
      <c r="C26" s="60" t="s">
        <v>86</v>
      </c>
      <c r="D26" s="60" t="s">
        <v>73</v>
      </c>
      <c r="E26" s="29" t="s">
        <v>74</v>
      </c>
      <c r="F26" s="219">
        <v>0.04791666666666666</v>
      </c>
      <c r="G26" s="219">
        <v>0.057233796296296297</v>
      </c>
      <c r="H26" s="212">
        <f t="shared" si="4"/>
        <v>0.009317129629629634</v>
      </c>
      <c r="I26" s="133"/>
      <c r="J26" s="215">
        <v>100</v>
      </c>
      <c r="K26" s="215">
        <v>50</v>
      </c>
      <c r="L26" s="215">
        <v>50</v>
      </c>
      <c r="M26" s="215">
        <v>50</v>
      </c>
      <c r="N26" s="215">
        <v>50</v>
      </c>
      <c r="O26" s="215">
        <v>50</v>
      </c>
      <c r="P26" s="215">
        <v>50</v>
      </c>
      <c r="Q26" s="215">
        <v>50</v>
      </c>
      <c r="R26" s="133"/>
      <c r="S26" s="215">
        <v>60</v>
      </c>
      <c r="T26" s="215">
        <v>100</v>
      </c>
      <c r="U26" s="215">
        <v>50</v>
      </c>
      <c r="V26" s="215">
        <v>55</v>
      </c>
      <c r="W26" s="215">
        <v>100</v>
      </c>
      <c r="X26" s="215">
        <v>100</v>
      </c>
      <c r="Y26" s="215">
        <v>100</v>
      </c>
      <c r="Z26" s="10"/>
      <c r="AA26" s="10"/>
      <c r="AB26" s="10"/>
      <c r="AC26" s="10"/>
      <c r="AD26" s="10"/>
      <c r="AE26" s="10"/>
      <c r="AF26" s="10"/>
      <c r="AG26" s="10"/>
      <c r="AH26" s="215">
        <f t="shared" si="5"/>
        <v>1015</v>
      </c>
      <c r="AI26" s="212">
        <f t="shared" si="6"/>
        <v>0.02106481481481482</v>
      </c>
      <c r="AJ26" s="224">
        <v>8</v>
      </c>
      <c r="AK26" s="208">
        <v>-10</v>
      </c>
      <c r="AL26" s="4">
        <v>-57</v>
      </c>
    </row>
    <row r="27" spans="1:38" s="5" customFormat="1" ht="14.25" customHeight="1">
      <c r="A27" s="31">
        <v>22</v>
      </c>
      <c r="B27" s="31" t="s">
        <v>85</v>
      </c>
      <c r="C27" s="60" t="s">
        <v>72</v>
      </c>
      <c r="D27" s="60" t="s">
        <v>73</v>
      </c>
      <c r="E27" s="29" t="s">
        <v>74</v>
      </c>
      <c r="F27" s="220"/>
      <c r="G27" s="220"/>
      <c r="H27" s="213">
        <f t="shared" si="4"/>
        <v>0</v>
      </c>
      <c r="I27" s="133"/>
      <c r="J27" s="216"/>
      <c r="K27" s="216"/>
      <c r="L27" s="216"/>
      <c r="M27" s="216"/>
      <c r="N27" s="216"/>
      <c r="O27" s="216"/>
      <c r="P27" s="216"/>
      <c r="Q27" s="216"/>
      <c r="R27" s="133"/>
      <c r="S27" s="216"/>
      <c r="T27" s="216"/>
      <c r="U27" s="216"/>
      <c r="V27" s="216"/>
      <c r="W27" s="216"/>
      <c r="X27" s="216"/>
      <c r="Y27" s="216"/>
      <c r="Z27" s="10"/>
      <c r="AA27" s="10"/>
      <c r="AB27" s="10"/>
      <c r="AC27" s="10"/>
      <c r="AD27" s="10"/>
      <c r="AE27" s="10"/>
      <c r="AF27" s="10"/>
      <c r="AG27" s="10"/>
      <c r="AH27" s="216">
        <f t="shared" si="5"/>
        <v>0</v>
      </c>
      <c r="AI27" s="213">
        <f t="shared" si="6"/>
        <v>0</v>
      </c>
      <c r="AJ27" s="225"/>
      <c r="AK27" s="208"/>
      <c r="AL27" s="4">
        <v>-31</v>
      </c>
    </row>
    <row r="28" spans="1:38" s="5" customFormat="1" ht="14.25" customHeight="1">
      <c r="A28" s="31">
        <v>19</v>
      </c>
      <c r="B28" s="31" t="s">
        <v>36</v>
      </c>
      <c r="C28" s="60" t="s">
        <v>69</v>
      </c>
      <c r="D28" s="60" t="s">
        <v>73</v>
      </c>
      <c r="E28" s="29" t="s">
        <v>74</v>
      </c>
      <c r="F28" s="221"/>
      <c r="G28" s="221"/>
      <c r="H28" s="214">
        <f t="shared" si="4"/>
        <v>0</v>
      </c>
      <c r="I28" s="133"/>
      <c r="J28" s="217"/>
      <c r="K28" s="217"/>
      <c r="L28" s="217"/>
      <c r="M28" s="217"/>
      <c r="N28" s="217"/>
      <c r="O28" s="217"/>
      <c r="P28" s="217"/>
      <c r="Q28" s="217"/>
      <c r="R28" s="133"/>
      <c r="S28" s="217"/>
      <c r="T28" s="217"/>
      <c r="U28" s="217"/>
      <c r="V28" s="217"/>
      <c r="W28" s="217"/>
      <c r="X28" s="217"/>
      <c r="Y28" s="217"/>
      <c r="Z28" s="10"/>
      <c r="AA28" s="10"/>
      <c r="AB28" s="10"/>
      <c r="AC28" s="10"/>
      <c r="AD28" s="10"/>
      <c r="AE28" s="10"/>
      <c r="AF28" s="10"/>
      <c r="AG28" s="10"/>
      <c r="AH28" s="217">
        <f t="shared" si="5"/>
        <v>0</v>
      </c>
      <c r="AI28" s="214">
        <f t="shared" si="6"/>
        <v>0</v>
      </c>
      <c r="AJ28" s="226"/>
      <c r="AK28" s="208"/>
      <c r="AL28" s="4">
        <v>-57</v>
      </c>
    </row>
    <row r="29" spans="1:38" s="5" customFormat="1" ht="14.25" customHeight="1">
      <c r="A29" s="31">
        <v>20</v>
      </c>
      <c r="B29" s="31" t="s">
        <v>36</v>
      </c>
      <c r="C29" s="60" t="s">
        <v>70</v>
      </c>
      <c r="D29" s="60" t="s">
        <v>73</v>
      </c>
      <c r="E29" s="29" t="s">
        <v>74</v>
      </c>
      <c r="F29" s="219">
        <v>0.04375</v>
      </c>
      <c r="G29" s="219">
        <v>0.05028935185185185</v>
      </c>
      <c r="H29" s="212">
        <f t="shared" si="4"/>
        <v>0.006539351851851852</v>
      </c>
      <c r="I29" s="215">
        <v>5</v>
      </c>
      <c r="J29" s="215">
        <v>5</v>
      </c>
      <c r="K29" s="133"/>
      <c r="L29" s="133"/>
      <c r="M29" s="215">
        <v>55</v>
      </c>
      <c r="N29" s="215">
        <v>55</v>
      </c>
      <c r="O29" s="215">
        <v>5</v>
      </c>
      <c r="P29" s="215">
        <v>55</v>
      </c>
      <c r="Q29" s="215">
        <v>5</v>
      </c>
      <c r="R29" s="215">
        <v>50</v>
      </c>
      <c r="S29" s="215">
        <v>50</v>
      </c>
      <c r="T29" s="215">
        <v>50</v>
      </c>
      <c r="U29" s="236" t="s">
        <v>255</v>
      </c>
      <c r="V29" s="237"/>
      <c r="W29" s="237"/>
      <c r="X29" s="237"/>
      <c r="Y29" s="237"/>
      <c r="Z29" s="238"/>
      <c r="AA29" s="10"/>
      <c r="AB29" s="10"/>
      <c r="AC29" s="10"/>
      <c r="AD29" s="10"/>
      <c r="AE29" s="10"/>
      <c r="AF29" s="10"/>
      <c r="AG29" s="10"/>
      <c r="AH29" s="215">
        <f t="shared" si="5"/>
        <v>335</v>
      </c>
      <c r="AI29" s="212">
        <f t="shared" si="6"/>
        <v>0.010416666666666666</v>
      </c>
      <c r="AJ29" s="224" t="s">
        <v>256</v>
      </c>
      <c r="AK29" s="208">
        <v>-9</v>
      </c>
      <c r="AL29" s="4">
        <v>-56</v>
      </c>
    </row>
    <row r="30" spans="1:38" s="5" customFormat="1" ht="14.25" customHeight="1">
      <c r="A30" s="31">
        <v>21</v>
      </c>
      <c r="B30" s="31" t="s">
        <v>36</v>
      </c>
      <c r="C30" s="60" t="s">
        <v>71</v>
      </c>
      <c r="D30" s="60" t="s">
        <v>73</v>
      </c>
      <c r="E30" s="29" t="s">
        <v>74</v>
      </c>
      <c r="F30" s="220"/>
      <c r="G30" s="220"/>
      <c r="H30" s="213">
        <f t="shared" si="4"/>
        <v>0</v>
      </c>
      <c r="I30" s="216"/>
      <c r="J30" s="216"/>
      <c r="K30" s="133"/>
      <c r="L30" s="133"/>
      <c r="M30" s="216"/>
      <c r="N30" s="216"/>
      <c r="O30" s="216"/>
      <c r="P30" s="216"/>
      <c r="Q30" s="216"/>
      <c r="R30" s="216"/>
      <c r="S30" s="216"/>
      <c r="T30" s="216"/>
      <c r="U30" s="239"/>
      <c r="V30" s="240"/>
      <c r="W30" s="240"/>
      <c r="X30" s="240"/>
      <c r="Y30" s="240"/>
      <c r="Z30" s="241"/>
      <c r="AA30" s="10"/>
      <c r="AB30" s="10"/>
      <c r="AC30" s="10"/>
      <c r="AD30" s="10"/>
      <c r="AE30" s="10"/>
      <c r="AF30" s="10"/>
      <c r="AG30" s="10"/>
      <c r="AH30" s="216">
        <f t="shared" si="5"/>
        <v>0</v>
      </c>
      <c r="AI30" s="213">
        <f t="shared" si="6"/>
        <v>0</v>
      </c>
      <c r="AJ30" s="225"/>
      <c r="AK30" s="208"/>
      <c r="AL30" s="4">
        <v>-56</v>
      </c>
    </row>
    <row r="31" spans="1:38" s="5" customFormat="1" ht="14.25" customHeight="1">
      <c r="A31" s="31">
        <v>18</v>
      </c>
      <c r="B31" s="31" t="s">
        <v>85</v>
      </c>
      <c r="C31" s="60" t="s">
        <v>68</v>
      </c>
      <c r="D31" s="60" t="s">
        <v>73</v>
      </c>
      <c r="E31" s="29" t="s">
        <v>74</v>
      </c>
      <c r="F31" s="221"/>
      <c r="G31" s="221"/>
      <c r="H31" s="214">
        <f t="shared" si="4"/>
        <v>0</v>
      </c>
      <c r="I31" s="217"/>
      <c r="J31" s="217"/>
      <c r="K31" s="133"/>
      <c r="L31" s="133"/>
      <c r="M31" s="217"/>
      <c r="N31" s="217"/>
      <c r="O31" s="217"/>
      <c r="P31" s="217"/>
      <c r="Q31" s="217"/>
      <c r="R31" s="217"/>
      <c r="S31" s="217"/>
      <c r="T31" s="217"/>
      <c r="U31" s="242"/>
      <c r="V31" s="243"/>
      <c r="W31" s="243"/>
      <c r="X31" s="243"/>
      <c r="Y31" s="243"/>
      <c r="Z31" s="244"/>
      <c r="AA31" s="10"/>
      <c r="AB31" s="10"/>
      <c r="AC31" s="10"/>
      <c r="AD31" s="10"/>
      <c r="AE31" s="10"/>
      <c r="AF31" s="10"/>
      <c r="AG31" s="10"/>
      <c r="AH31" s="217">
        <f t="shared" si="5"/>
        <v>0</v>
      </c>
      <c r="AI31" s="214">
        <f t="shared" si="6"/>
        <v>0</v>
      </c>
      <c r="AJ31" s="226"/>
      <c r="AK31" s="208"/>
      <c r="AL31" s="4">
        <v>-30</v>
      </c>
    </row>
    <row r="32" spans="1:38" s="5" customFormat="1" ht="14.25" customHeight="1">
      <c r="A32" s="31">
        <v>12</v>
      </c>
      <c r="B32" s="31" t="s">
        <v>85</v>
      </c>
      <c r="C32" s="60" t="s">
        <v>60</v>
      </c>
      <c r="D32" s="60" t="s">
        <v>63</v>
      </c>
      <c r="E32" s="29">
        <v>0</v>
      </c>
      <c r="F32" s="219">
        <v>0.06736111111111111</v>
      </c>
      <c r="G32" s="219">
        <v>0.07518518518518519</v>
      </c>
      <c r="H32" s="212">
        <f t="shared" si="4"/>
        <v>0.00782407407407408</v>
      </c>
      <c r="I32" s="133"/>
      <c r="J32" s="215">
        <v>10</v>
      </c>
      <c r="K32" s="215">
        <v>5</v>
      </c>
      <c r="L32" s="215">
        <v>50</v>
      </c>
      <c r="M32" s="215">
        <v>5</v>
      </c>
      <c r="N32" s="133"/>
      <c r="O32" s="215">
        <v>5</v>
      </c>
      <c r="P32" s="227" t="s">
        <v>255</v>
      </c>
      <c r="Q32" s="228"/>
      <c r="R32" s="228"/>
      <c r="S32" s="228"/>
      <c r="T32" s="228"/>
      <c r="U32" s="228"/>
      <c r="V32" s="228"/>
      <c r="W32" s="228"/>
      <c r="X32" s="228"/>
      <c r="Y32" s="228"/>
      <c r="Z32" s="229"/>
      <c r="AA32" s="10"/>
      <c r="AB32" s="10"/>
      <c r="AC32" s="10"/>
      <c r="AD32" s="10"/>
      <c r="AE32" s="10"/>
      <c r="AF32" s="10"/>
      <c r="AG32" s="10"/>
      <c r="AH32" s="215">
        <f t="shared" si="5"/>
        <v>75</v>
      </c>
      <c r="AI32" s="212">
        <f t="shared" si="6"/>
        <v>0.008692129629629636</v>
      </c>
      <c r="AJ32" s="224" t="s">
        <v>256</v>
      </c>
      <c r="AK32" s="208">
        <v>-8</v>
      </c>
      <c r="AL32" s="4">
        <v>-29</v>
      </c>
    </row>
    <row r="33" spans="1:38" s="5" customFormat="1" ht="14.25" customHeight="1">
      <c r="A33" s="31">
        <v>13</v>
      </c>
      <c r="B33" s="31" t="s">
        <v>36</v>
      </c>
      <c r="C33" s="60" t="s">
        <v>61</v>
      </c>
      <c r="D33" s="60" t="s">
        <v>63</v>
      </c>
      <c r="E33" s="29">
        <v>0</v>
      </c>
      <c r="F33" s="220"/>
      <c r="G33" s="220"/>
      <c r="H33" s="213">
        <f t="shared" si="4"/>
        <v>0</v>
      </c>
      <c r="I33" s="133"/>
      <c r="J33" s="216"/>
      <c r="K33" s="216"/>
      <c r="L33" s="216"/>
      <c r="M33" s="216"/>
      <c r="N33" s="133"/>
      <c r="O33" s="216"/>
      <c r="P33" s="230"/>
      <c r="Q33" s="231"/>
      <c r="R33" s="231"/>
      <c r="S33" s="231"/>
      <c r="T33" s="231"/>
      <c r="U33" s="231"/>
      <c r="V33" s="231"/>
      <c r="W33" s="231"/>
      <c r="X33" s="231"/>
      <c r="Y33" s="231"/>
      <c r="Z33" s="232"/>
      <c r="AA33" s="10"/>
      <c r="AB33" s="10"/>
      <c r="AC33" s="10"/>
      <c r="AD33" s="10"/>
      <c r="AE33" s="10"/>
      <c r="AF33" s="10"/>
      <c r="AG33" s="10"/>
      <c r="AH33" s="216">
        <f t="shared" si="5"/>
        <v>0</v>
      </c>
      <c r="AI33" s="213">
        <f t="shared" si="6"/>
        <v>0</v>
      </c>
      <c r="AJ33" s="225"/>
      <c r="AK33" s="208"/>
      <c r="AL33" s="4">
        <v>-55</v>
      </c>
    </row>
    <row r="34" spans="1:38" s="5" customFormat="1" ht="14.25" customHeight="1">
      <c r="A34" s="31">
        <v>33</v>
      </c>
      <c r="B34" s="31" t="s">
        <v>36</v>
      </c>
      <c r="C34" s="60" t="s">
        <v>88</v>
      </c>
      <c r="D34" s="60" t="s">
        <v>63</v>
      </c>
      <c r="E34" s="29">
        <v>0</v>
      </c>
      <c r="F34" s="221">
        <v>0.1613888888888889</v>
      </c>
      <c r="G34" s="221"/>
      <c r="H34" s="214">
        <f t="shared" si="4"/>
        <v>-0.1613888888888889</v>
      </c>
      <c r="I34" s="133"/>
      <c r="J34" s="217"/>
      <c r="K34" s="217"/>
      <c r="L34" s="217"/>
      <c r="M34" s="217"/>
      <c r="N34" s="133"/>
      <c r="O34" s="217"/>
      <c r="P34" s="233"/>
      <c r="Q34" s="234"/>
      <c r="R34" s="234"/>
      <c r="S34" s="234"/>
      <c r="T34" s="234"/>
      <c r="U34" s="234"/>
      <c r="V34" s="234"/>
      <c r="W34" s="234"/>
      <c r="X34" s="234"/>
      <c r="Y34" s="234"/>
      <c r="Z34" s="235"/>
      <c r="AA34" s="10"/>
      <c r="AB34" s="10"/>
      <c r="AC34" s="10"/>
      <c r="AD34" s="10"/>
      <c r="AE34" s="10"/>
      <c r="AF34" s="10"/>
      <c r="AG34" s="10"/>
      <c r="AH34" s="217">
        <f t="shared" si="5"/>
        <v>0</v>
      </c>
      <c r="AI34" s="214">
        <f t="shared" si="6"/>
        <v>-0.1613888888888889</v>
      </c>
      <c r="AJ34" s="226"/>
      <c r="AK34" s="208"/>
      <c r="AL34" s="4">
        <v>-55</v>
      </c>
    </row>
    <row r="35" spans="1:36" s="5" customFormat="1" ht="14.25" customHeight="1">
      <c r="A35" s="31"/>
      <c r="B35" s="31"/>
      <c r="C35" s="60"/>
      <c r="D35" s="60"/>
      <c r="E35" s="29"/>
      <c r="F35" s="8"/>
      <c r="G35" s="8"/>
      <c r="H35" s="6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61"/>
      <c r="AJ35" s="4"/>
    </row>
    <row r="36" spans="1:36" s="5" customFormat="1" ht="14.25" customHeight="1">
      <c r="A36" s="31"/>
      <c r="B36" s="31"/>
      <c r="C36" s="60" t="s">
        <v>257</v>
      </c>
      <c r="D36" s="60" t="s">
        <v>258</v>
      </c>
      <c r="E36" s="29"/>
      <c r="F36" s="8">
        <v>0.07013888888888889</v>
      </c>
      <c r="G36" s="8">
        <v>0.07425925925925926</v>
      </c>
      <c r="H36" s="61">
        <f>G36-F36</f>
        <v>0.0041203703703703715</v>
      </c>
      <c r="I36" s="10"/>
      <c r="J36" s="10">
        <v>5</v>
      </c>
      <c r="K36" s="10"/>
      <c r="L36" s="10"/>
      <c r="M36" s="10">
        <v>5</v>
      </c>
      <c r="N36" s="10"/>
      <c r="O36" s="10"/>
      <c r="P36" s="10"/>
      <c r="Q36" s="10"/>
      <c r="R36" s="10"/>
      <c r="S36" s="10"/>
      <c r="T36" s="10">
        <v>5</v>
      </c>
      <c r="U36" s="10"/>
      <c r="V36" s="10">
        <v>5</v>
      </c>
      <c r="W36" s="10">
        <v>5</v>
      </c>
      <c r="X36" s="10">
        <v>5</v>
      </c>
      <c r="Y36" s="10">
        <v>5</v>
      </c>
      <c r="Z36" s="10"/>
      <c r="AA36" s="10"/>
      <c r="AB36" s="10"/>
      <c r="AC36" s="10"/>
      <c r="AD36" s="10"/>
      <c r="AE36" s="10"/>
      <c r="AF36" s="10"/>
      <c r="AG36" s="10"/>
      <c r="AH36" s="134">
        <f>SUM(I36:AG36)</f>
        <v>35</v>
      </c>
      <c r="AI36" s="61">
        <f>H36+TIME(,,AH36)</f>
        <v>0.004525462962962964</v>
      </c>
      <c r="AJ36" s="4"/>
    </row>
    <row r="37" spans="1:36" s="5" customFormat="1" ht="14.25" customHeight="1">
      <c r="A37" s="31"/>
      <c r="B37" s="31"/>
      <c r="C37" s="60"/>
      <c r="D37" s="60"/>
      <c r="E37" s="29"/>
      <c r="F37" s="8"/>
      <c r="G37" s="8"/>
      <c r="H37" s="6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61"/>
      <c r="AJ37" s="4"/>
    </row>
    <row r="38" spans="1:36" s="5" customFormat="1" ht="14.25" customHeight="1">
      <c r="A38" s="31"/>
      <c r="B38" s="31"/>
      <c r="C38" s="60"/>
      <c r="D38" s="60"/>
      <c r="E38" s="29"/>
      <c r="F38" s="8"/>
      <c r="G38" s="8"/>
      <c r="H38" s="6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61"/>
      <c r="AJ38" s="4"/>
    </row>
    <row r="39" spans="1:36" s="5" customFormat="1" ht="14.25" customHeight="1">
      <c r="A39" s="31"/>
      <c r="B39" s="31"/>
      <c r="C39" s="60"/>
      <c r="D39" s="60"/>
      <c r="E39" s="29"/>
      <c r="F39" s="8"/>
      <c r="G39" s="8"/>
      <c r="H39" s="6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61"/>
      <c r="AJ39" s="4"/>
    </row>
    <row r="40" spans="1:36" s="5" customFormat="1" ht="14.25" customHeight="1">
      <c r="A40" s="31"/>
      <c r="B40" s="31"/>
      <c r="C40" s="60"/>
      <c r="D40" s="60"/>
      <c r="E40" s="29"/>
      <c r="F40" s="8"/>
      <c r="G40" s="8"/>
      <c r="H40" s="6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61"/>
      <c r="AJ40" s="4"/>
    </row>
    <row r="41" spans="1:36" s="5" customFormat="1" ht="14.25" customHeight="1">
      <c r="A41" s="31"/>
      <c r="B41" s="31"/>
      <c r="C41" s="60"/>
      <c r="D41" s="60"/>
      <c r="E41" s="29"/>
      <c r="F41" s="8"/>
      <c r="G41" s="8"/>
      <c r="H41" s="6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61"/>
      <c r="AJ41" s="4"/>
    </row>
    <row r="42" spans="1:36" s="5" customFormat="1" ht="14.25" customHeight="1">
      <c r="A42" s="31"/>
      <c r="B42" s="31"/>
      <c r="C42" s="60"/>
      <c r="D42" s="60"/>
      <c r="E42" s="29"/>
      <c r="F42" s="8"/>
      <c r="G42" s="8"/>
      <c r="H42" s="6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61"/>
      <c r="AJ42" s="4"/>
    </row>
    <row r="43" spans="1:36" s="5" customFormat="1" ht="14.25" customHeight="1">
      <c r="A43" s="31"/>
      <c r="B43" s="31"/>
      <c r="C43" s="60"/>
      <c r="D43" s="60"/>
      <c r="E43" s="29"/>
      <c r="F43" s="8"/>
      <c r="G43" s="8"/>
      <c r="H43" s="6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61"/>
      <c r="AJ43" s="4"/>
    </row>
    <row r="44" spans="1:36" s="5" customFormat="1" ht="14.25" customHeight="1">
      <c r="A44" s="31"/>
      <c r="B44" s="31"/>
      <c r="C44" s="60"/>
      <c r="D44" s="60"/>
      <c r="E44" s="29"/>
      <c r="F44" s="8"/>
      <c r="G44" s="8"/>
      <c r="H44" s="6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61"/>
      <c r="AJ44" s="4"/>
    </row>
    <row r="45" spans="1:36" s="5" customFormat="1" ht="14.25" customHeight="1">
      <c r="A45" s="31"/>
      <c r="B45" s="31"/>
      <c r="C45" s="60"/>
      <c r="D45" s="60"/>
      <c r="E45" s="29"/>
      <c r="F45" s="8"/>
      <c r="G45" s="8"/>
      <c r="H45" s="6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61"/>
      <c r="AJ45" s="4"/>
    </row>
    <row r="46" spans="1:36" s="5" customFormat="1" ht="14.25" customHeight="1">
      <c r="A46" s="31"/>
      <c r="B46" s="31"/>
      <c r="C46" s="60"/>
      <c r="D46" s="60"/>
      <c r="E46" s="29"/>
      <c r="F46" s="8"/>
      <c r="G46" s="8"/>
      <c r="H46" s="6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61"/>
      <c r="AJ46" s="4"/>
    </row>
    <row r="47" spans="1:36" s="5" customFormat="1" ht="14.25" customHeight="1">
      <c r="A47" s="31"/>
      <c r="B47" s="31"/>
      <c r="C47" s="60"/>
      <c r="D47" s="60"/>
      <c r="E47" s="29"/>
      <c r="F47" s="8"/>
      <c r="G47" s="8"/>
      <c r="H47" s="6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61"/>
      <c r="AJ47" s="4"/>
    </row>
    <row r="48" spans="1:36" s="5" customFormat="1" ht="14.25" customHeight="1">
      <c r="A48" s="31"/>
      <c r="B48" s="31"/>
      <c r="C48" s="60"/>
      <c r="D48" s="60"/>
      <c r="E48" s="29"/>
      <c r="F48" s="8"/>
      <c r="G48" s="8"/>
      <c r="H48" s="6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61"/>
      <c r="AJ48" s="4"/>
    </row>
    <row r="49" spans="1:36" s="5" customFormat="1" ht="14.25" customHeight="1">
      <c r="A49" s="31"/>
      <c r="B49" s="31"/>
      <c r="C49" s="60"/>
      <c r="D49" s="60"/>
      <c r="E49" s="29"/>
      <c r="F49" s="8"/>
      <c r="G49" s="8"/>
      <c r="H49" s="6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61"/>
      <c r="AJ49" s="4"/>
    </row>
    <row r="50" spans="1:36" s="5" customFormat="1" ht="14.25" customHeight="1">
      <c r="A50" s="31"/>
      <c r="B50" s="31"/>
      <c r="C50" s="60"/>
      <c r="D50" s="60"/>
      <c r="E50" s="29"/>
      <c r="F50" s="8"/>
      <c r="G50" s="8"/>
      <c r="H50" s="6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61"/>
      <c r="AJ50" s="4"/>
    </row>
    <row r="51" spans="1:36" s="5" customFormat="1" ht="14.25" customHeight="1">
      <c r="A51" s="31"/>
      <c r="B51" s="31"/>
      <c r="C51" s="60"/>
      <c r="D51" s="60"/>
      <c r="E51" s="29"/>
      <c r="F51" s="8"/>
      <c r="G51" s="8"/>
      <c r="H51" s="6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61"/>
      <c r="AJ51" s="4"/>
    </row>
    <row r="52" spans="1:36" s="5" customFormat="1" ht="14.25" customHeight="1">
      <c r="A52" s="31"/>
      <c r="B52" s="31"/>
      <c r="C52" s="60"/>
      <c r="D52" s="60"/>
      <c r="E52" s="29"/>
      <c r="F52" s="8"/>
      <c r="G52" s="8"/>
      <c r="H52" s="6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61"/>
      <c r="AJ52" s="4"/>
    </row>
    <row r="53" spans="1:36" s="5" customFormat="1" ht="14.25" customHeight="1">
      <c r="A53" s="31"/>
      <c r="B53" s="31"/>
      <c r="C53" s="60"/>
      <c r="D53" s="60"/>
      <c r="E53" s="29"/>
      <c r="F53" s="8"/>
      <c r="G53" s="8"/>
      <c r="H53" s="6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61"/>
      <c r="AJ53" s="4"/>
    </row>
    <row r="54" spans="1:36" s="5" customFormat="1" ht="14.25" customHeight="1">
      <c r="A54" s="31"/>
      <c r="B54" s="31"/>
      <c r="C54" s="60"/>
      <c r="D54" s="60"/>
      <c r="E54" s="29"/>
      <c r="F54" s="8"/>
      <c r="G54" s="8"/>
      <c r="H54" s="6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61"/>
      <c r="AJ54" s="4"/>
    </row>
    <row r="55" spans="1:36" s="5" customFormat="1" ht="14.25" customHeight="1">
      <c r="A55" s="31"/>
      <c r="B55" s="31"/>
      <c r="C55" s="60"/>
      <c r="D55" s="60"/>
      <c r="E55" s="29"/>
      <c r="F55" s="8"/>
      <c r="G55" s="8"/>
      <c r="H55" s="6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61"/>
      <c r="AJ55" s="4"/>
    </row>
    <row r="56" spans="1:36" s="5" customFormat="1" ht="14.25" customHeight="1">
      <c r="A56" s="31"/>
      <c r="B56" s="31"/>
      <c r="C56" s="60"/>
      <c r="D56" s="60"/>
      <c r="E56" s="29"/>
      <c r="F56" s="8"/>
      <c r="G56" s="8"/>
      <c r="H56" s="6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61"/>
      <c r="AJ56" s="4"/>
    </row>
    <row r="57" spans="1:36" s="5" customFormat="1" ht="14.25" customHeight="1">
      <c r="A57" s="31"/>
      <c r="B57" s="31"/>
      <c r="C57" s="60"/>
      <c r="D57" s="60"/>
      <c r="E57" s="29"/>
      <c r="F57" s="8"/>
      <c r="G57" s="8"/>
      <c r="H57" s="6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61"/>
      <c r="AJ57" s="4"/>
    </row>
    <row r="58" spans="1:36" s="5" customFormat="1" ht="14.25" customHeight="1">
      <c r="A58" s="31"/>
      <c r="B58" s="31"/>
      <c r="C58" s="60"/>
      <c r="D58" s="60"/>
      <c r="E58" s="29"/>
      <c r="F58" s="8"/>
      <c r="G58" s="8"/>
      <c r="H58" s="6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61"/>
      <c r="AJ58" s="4"/>
    </row>
    <row r="59" spans="1:36" s="5" customFormat="1" ht="14.25" customHeight="1">
      <c r="A59" s="31"/>
      <c r="B59" s="31"/>
      <c r="C59" s="60"/>
      <c r="D59" s="60"/>
      <c r="E59" s="29"/>
      <c r="F59" s="8"/>
      <c r="G59" s="8"/>
      <c r="H59" s="6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61"/>
      <c r="AJ59" s="4"/>
    </row>
    <row r="60" spans="1:36" s="5" customFormat="1" ht="14.25" customHeight="1">
      <c r="A60" s="31"/>
      <c r="B60" s="31"/>
      <c r="C60" s="60"/>
      <c r="D60" s="60"/>
      <c r="E60" s="29"/>
      <c r="F60" s="8"/>
      <c r="G60" s="8"/>
      <c r="H60" s="6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61"/>
      <c r="AJ60" s="4"/>
    </row>
    <row r="61" spans="1:36" s="5" customFormat="1" ht="14.25" customHeight="1">
      <c r="A61" s="31"/>
      <c r="B61" s="31"/>
      <c r="C61" s="60"/>
      <c r="D61" s="60"/>
      <c r="E61" s="29"/>
      <c r="F61" s="8"/>
      <c r="G61" s="8"/>
      <c r="H61" s="6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61"/>
      <c r="AJ61" s="4"/>
    </row>
    <row r="62" spans="1:36" s="5" customFormat="1" ht="14.25" customHeight="1">
      <c r="A62" s="31"/>
      <c r="B62" s="31"/>
      <c r="C62" s="60"/>
      <c r="D62" s="60"/>
      <c r="E62" s="29"/>
      <c r="F62" s="8"/>
      <c r="G62" s="8"/>
      <c r="H62" s="6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61"/>
      <c r="AJ62" s="4"/>
    </row>
    <row r="63" spans="1:36" s="5" customFormat="1" ht="14.25" customHeight="1">
      <c r="A63" s="31"/>
      <c r="B63" s="31"/>
      <c r="C63" s="60"/>
      <c r="D63" s="60"/>
      <c r="E63" s="29"/>
      <c r="F63" s="8"/>
      <c r="G63" s="8"/>
      <c r="H63" s="6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61"/>
      <c r="AJ63" s="4"/>
    </row>
    <row r="64" spans="1:36" s="5" customFormat="1" ht="14.25" customHeight="1">
      <c r="A64" s="31"/>
      <c r="B64" s="31"/>
      <c r="C64" s="60"/>
      <c r="D64" s="60"/>
      <c r="E64" s="29"/>
      <c r="F64" s="8"/>
      <c r="G64" s="8"/>
      <c r="H64" s="6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61"/>
      <c r="AJ64" s="4"/>
    </row>
    <row r="65" spans="1:36" s="5" customFormat="1" ht="14.25" customHeight="1">
      <c r="A65" s="31"/>
      <c r="B65" s="31"/>
      <c r="C65" s="60"/>
      <c r="D65" s="60"/>
      <c r="E65" s="29"/>
      <c r="F65" s="8"/>
      <c r="G65" s="8"/>
      <c r="H65" s="6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61"/>
      <c r="AJ65" s="4"/>
    </row>
    <row r="66" spans="1:36" s="5" customFormat="1" ht="14.25" customHeight="1">
      <c r="A66" s="31"/>
      <c r="B66" s="31"/>
      <c r="C66" s="60"/>
      <c r="D66" s="60"/>
      <c r="E66" s="29"/>
      <c r="F66" s="8"/>
      <c r="G66" s="8"/>
      <c r="H66" s="6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61"/>
      <c r="AJ66" s="4"/>
    </row>
    <row r="67" spans="1:36" s="5" customFormat="1" ht="14.25" customHeight="1">
      <c r="A67" s="31"/>
      <c r="B67" s="31"/>
      <c r="C67" s="60"/>
      <c r="D67" s="60"/>
      <c r="E67" s="29"/>
      <c r="F67" s="8"/>
      <c r="G67" s="8"/>
      <c r="H67" s="6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61"/>
      <c r="AJ67" s="4"/>
    </row>
    <row r="68" spans="1:36" s="5" customFormat="1" ht="14.25" customHeight="1">
      <c r="A68" s="31"/>
      <c r="B68" s="31"/>
      <c r="C68" s="60"/>
      <c r="D68" s="60"/>
      <c r="E68" s="29"/>
      <c r="F68" s="8"/>
      <c r="G68" s="8"/>
      <c r="H68" s="6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61"/>
      <c r="AJ68" s="4"/>
    </row>
    <row r="69" spans="1:36" s="5" customFormat="1" ht="14.25" customHeight="1">
      <c r="A69" s="31"/>
      <c r="B69" s="31"/>
      <c r="C69" s="60"/>
      <c r="D69" s="60"/>
      <c r="E69" s="29"/>
      <c r="F69" s="8"/>
      <c r="G69" s="8"/>
      <c r="H69" s="6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61"/>
      <c r="AJ69" s="4"/>
    </row>
    <row r="70" spans="1:36" s="5" customFormat="1" ht="14.25" customHeight="1">
      <c r="A70" s="31"/>
      <c r="B70" s="31"/>
      <c r="C70" s="60"/>
      <c r="D70" s="60"/>
      <c r="E70" s="29"/>
      <c r="F70" s="8"/>
      <c r="G70" s="8"/>
      <c r="H70" s="6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61"/>
      <c r="AJ70" s="4"/>
    </row>
    <row r="71" spans="1:36" s="5" customFormat="1" ht="14.25" customHeight="1">
      <c r="A71" s="31"/>
      <c r="B71" s="31"/>
      <c r="C71" s="60"/>
      <c r="D71" s="60"/>
      <c r="E71" s="29"/>
      <c r="F71" s="8"/>
      <c r="G71" s="8"/>
      <c r="H71" s="6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61"/>
      <c r="AJ71" s="4"/>
    </row>
    <row r="72" spans="1:36" s="5" customFormat="1" ht="14.25" customHeight="1">
      <c r="A72" s="31"/>
      <c r="B72" s="31"/>
      <c r="C72" s="60"/>
      <c r="D72" s="60"/>
      <c r="E72" s="29"/>
      <c r="F72" s="8"/>
      <c r="G72" s="8"/>
      <c r="H72" s="6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61"/>
      <c r="AJ72" s="4"/>
    </row>
    <row r="73" spans="1:36" s="5" customFormat="1" ht="14.25" customHeight="1">
      <c r="A73" s="31"/>
      <c r="B73" s="31"/>
      <c r="C73" s="60"/>
      <c r="D73" s="60"/>
      <c r="E73" s="29"/>
      <c r="F73" s="8"/>
      <c r="G73" s="8"/>
      <c r="H73" s="6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61"/>
      <c r="AJ73" s="4"/>
    </row>
    <row r="74" spans="1:36" s="5" customFormat="1" ht="14.25" customHeight="1">
      <c r="A74" s="31"/>
      <c r="B74" s="31"/>
      <c r="C74" s="60"/>
      <c r="D74" s="60"/>
      <c r="E74" s="29"/>
      <c r="F74" s="8"/>
      <c r="G74" s="8"/>
      <c r="H74" s="6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61"/>
      <c r="AJ74" s="4"/>
    </row>
    <row r="75" spans="1:36" s="5" customFormat="1" ht="14.25" customHeight="1">
      <c r="A75" s="31"/>
      <c r="B75" s="31"/>
      <c r="C75" s="60"/>
      <c r="D75" s="60"/>
      <c r="E75" s="29"/>
      <c r="F75" s="8"/>
      <c r="G75" s="8"/>
      <c r="H75" s="6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61"/>
      <c r="AJ75" s="4"/>
    </row>
    <row r="76" spans="1:36" s="5" customFormat="1" ht="14.25" customHeight="1">
      <c r="A76" s="31"/>
      <c r="B76" s="31"/>
      <c r="C76" s="60"/>
      <c r="D76" s="60"/>
      <c r="E76" s="29"/>
      <c r="F76" s="8"/>
      <c r="G76" s="8"/>
      <c r="H76" s="6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61"/>
      <c r="AJ76" s="4"/>
    </row>
    <row r="77" spans="1:36" s="5" customFormat="1" ht="14.25" customHeight="1">
      <c r="A77" s="31"/>
      <c r="B77" s="31"/>
      <c r="C77" s="60"/>
      <c r="D77" s="60"/>
      <c r="E77" s="29"/>
      <c r="F77" s="8"/>
      <c r="G77" s="8"/>
      <c r="H77" s="6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61"/>
      <c r="AJ77" s="4"/>
    </row>
    <row r="78" spans="1:36" s="5" customFormat="1" ht="14.25" customHeight="1">
      <c r="A78" s="31"/>
      <c r="B78" s="31"/>
      <c r="C78" s="60"/>
      <c r="D78" s="60"/>
      <c r="E78" s="29"/>
      <c r="F78" s="8"/>
      <c r="G78" s="8"/>
      <c r="H78" s="6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61"/>
      <c r="AJ78" s="4"/>
    </row>
    <row r="79" spans="1:36" s="5" customFormat="1" ht="14.25" customHeight="1">
      <c r="A79" s="31"/>
      <c r="B79" s="31"/>
      <c r="C79" s="60"/>
      <c r="D79" s="60"/>
      <c r="E79" s="29"/>
      <c r="F79" s="8"/>
      <c r="G79" s="8"/>
      <c r="H79" s="6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61"/>
      <c r="AJ79" s="4"/>
    </row>
    <row r="80" spans="1:36" s="5" customFormat="1" ht="14.25" customHeight="1">
      <c r="A80" s="31"/>
      <c r="B80" s="31"/>
      <c r="C80" s="60"/>
      <c r="D80" s="60"/>
      <c r="E80" s="29"/>
      <c r="F80" s="8"/>
      <c r="G80" s="8"/>
      <c r="H80" s="6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61"/>
      <c r="AJ80" s="4"/>
    </row>
    <row r="81" spans="1:36" s="5" customFormat="1" ht="14.25" customHeight="1">
      <c r="A81" s="31"/>
      <c r="B81" s="31"/>
      <c r="C81" s="60"/>
      <c r="D81" s="60"/>
      <c r="E81" s="29"/>
      <c r="F81" s="8"/>
      <c r="G81" s="8"/>
      <c r="H81" s="6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61"/>
      <c r="AJ81" s="4"/>
    </row>
    <row r="82" spans="1:36" s="5" customFormat="1" ht="14.25" customHeight="1">
      <c r="A82" s="31"/>
      <c r="B82" s="31"/>
      <c r="C82" s="60"/>
      <c r="D82" s="60"/>
      <c r="E82" s="29"/>
      <c r="F82" s="8"/>
      <c r="G82" s="8"/>
      <c r="H82" s="6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61"/>
      <c r="AJ82" s="4"/>
    </row>
    <row r="83" spans="1:36" s="5" customFormat="1" ht="14.25" customHeight="1">
      <c r="A83" s="31"/>
      <c r="B83" s="31"/>
      <c r="C83" s="60"/>
      <c r="D83" s="60"/>
      <c r="E83" s="29"/>
      <c r="F83" s="8"/>
      <c r="G83" s="8"/>
      <c r="H83" s="6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61"/>
      <c r="AJ83" s="4"/>
    </row>
    <row r="84" spans="1:36" s="5" customFormat="1" ht="14.25" customHeight="1">
      <c r="A84" s="31"/>
      <c r="B84" s="31"/>
      <c r="C84" s="60"/>
      <c r="D84" s="60"/>
      <c r="E84" s="29"/>
      <c r="F84" s="8"/>
      <c r="G84" s="8"/>
      <c r="H84" s="6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61"/>
      <c r="AJ84" s="4"/>
    </row>
    <row r="85" spans="1:36" s="5" customFormat="1" ht="14.25" customHeight="1">
      <c r="A85" s="31"/>
      <c r="B85" s="31"/>
      <c r="C85" s="60"/>
      <c r="D85" s="60"/>
      <c r="E85" s="29"/>
      <c r="F85" s="8"/>
      <c r="G85" s="8"/>
      <c r="H85" s="6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61"/>
      <c r="AJ85" s="4"/>
    </row>
    <row r="86" spans="1:36" s="5" customFormat="1" ht="14.25" customHeight="1">
      <c r="A86" s="31"/>
      <c r="B86" s="31"/>
      <c r="C86" s="60"/>
      <c r="D86" s="60"/>
      <c r="E86" s="29"/>
      <c r="F86" s="8"/>
      <c r="G86" s="8"/>
      <c r="H86" s="6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61"/>
      <c r="AJ86" s="4"/>
    </row>
    <row r="87" spans="1:36" s="5" customFormat="1" ht="14.25" customHeight="1">
      <c r="A87" s="31"/>
      <c r="B87" s="31"/>
      <c r="C87" s="60"/>
      <c r="D87" s="60"/>
      <c r="E87" s="29"/>
      <c r="F87" s="8"/>
      <c r="G87" s="8"/>
      <c r="H87" s="6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61"/>
      <c r="AJ87" s="4"/>
    </row>
    <row r="89" spans="1:36" s="5" customFormat="1" ht="14.25" customHeight="1">
      <c r="A89" s="31"/>
      <c r="B89" s="31"/>
      <c r="C89" s="60"/>
      <c r="D89" s="60"/>
      <c r="E89" s="29"/>
      <c r="F89" s="8"/>
      <c r="G89" s="8"/>
      <c r="H89" s="6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61"/>
      <c r="AJ89" s="4"/>
    </row>
    <row r="90" spans="1:36" s="5" customFormat="1" ht="14.25" customHeight="1">
      <c r="A90" s="31"/>
      <c r="B90" s="31"/>
      <c r="C90" s="60"/>
      <c r="D90" s="60"/>
      <c r="E90" s="29"/>
      <c r="F90" s="8"/>
      <c r="G90" s="8"/>
      <c r="H90" s="6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61"/>
      <c r="AJ90" s="4"/>
    </row>
    <row r="92" spans="1:36" s="5" customFormat="1" ht="14.25" customHeight="1">
      <c r="A92" s="31"/>
      <c r="B92" s="31"/>
      <c r="C92" s="60"/>
      <c r="D92" s="60"/>
      <c r="E92" s="29"/>
      <c r="F92" s="8"/>
      <c r="G92" s="8"/>
      <c r="H92" s="6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61"/>
      <c r="AJ92" s="4"/>
    </row>
    <row r="93" spans="1:36" s="5" customFormat="1" ht="14.25" customHeight="1">
      <c r="A93" s="31"/>
      <c r="B93" s="31"/>
      <c r="C93" s="60"/>
      <c r="D93" s="60"/>
      <c r="E93" s="29"/>
      <c r="F93" s="8"/>
      <c r="G93" s="8"/>
      <c r="H93" s="6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61"/>
      <c r="AJ93" s="4"/>
    </row>
    <row r="94" spans="1:36" s="5" customFormat="1" ht="14.25" customHeight="1">
      <c r="A94" s="31"/>
      <c r="B94" s="31"/>
      <c r="C94" s="60"/>
      <c r="D94" s="60"/>
      <c r="E94" s="29"/>
      <c r="F94" s="8"/>
      <c r="G94" s="8"/>
      <c r="H94" s="6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61"/>
      <c r="AJ94" s="4"/>
    </row>
    <row r="95" spans="1:36" ht="14.25">
      <c r="A95" s="31"/>
      <c r="B95" s="31"/>
      <c r="C95" s="60"/>
      <c r="D95" s="60"/>
      <c r="E95" s="29"/>
      <c r="F95" s="8"/>
      <c r="G95" s="8"/>
      <c r="H95" s="6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61"/>
      <c r="AJ95" s="4"/>
    </row>
    <row r="96" spans="1:36" ht="14.25">
      <c r="A96" s="31"/>
      <c r="B96" s="31"/>
      <c r="C96" s="60"/>
      <c r="D96" s="60"/>
      <c r="E96" s="29"/>
      <c r="F96" s="8"/>
      <c r="G96" s="8"/>
      <c r="H96" s="6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61"/>
      <c r="AJ96" s="4"/>
    </row>
    <row r="99" spans="1:36" ht="14.25">
      <c r="A99" s="31"/>
      <c r="B99" s="31"/>
      <c r="C99" s="60"/>
      <c r="D99" s="60"/>
      <c r="E99" s="29"/>
      <c r="F99" s="8"/>
      <c r="G99" s="8"/>
      <c r="H99" s="6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61"/>
      <c r="AJ99" s="4"/>
    </row>
    <row r="100" spans="1:36" ht="14.25">
      <c r="A100" s="31"/>
      <c r="B100" s="31"/>
      <c r="C100" s="60"/>
      <c r="D100" s="60"/>
      <c r="E100" s="29"/>
      <c r="F100" s="8"/>
      <c r="G100" s="8"/>
      <c r="H100" s="6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61"/>
      <c r="AJ100" s="4"/>
    </row>
    <row r="101" spans="1:36" ht="14.25">
      <c r="A101" s="31"/>
      <c r="B101" s="31"/>
      <c r="C101" s="60"/>
      <c r="D101" s="60"/>
      <c r="E101" s="29"/>
      <c r="F101" s="8"/>
      <c r="G101" s="8"/>
      <c r="H101" s="6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61"/>
      <c r="AJ101" s="4"/>
    </row>
    <row r="102" spans="1:36" ht="14.25">
      <c r="A102" s="31"/>
      <c r="B102" s="31"/>
      <c r="C102" s="60"/>
      <c r="D102" s="60"/>
      <c r="E102" s="29"/>
      <c r="F102" s="8"/>
      <c r="G102" s="8"/>
      <c r="H102" s="6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61"/>
      <c r="AJ102" s="4"/>
    </row>
    <row r="103" spans="1:36" ht="14.25">
      <c r="A103" s="31"/>
      <c r="B103" s="31"/>
      <c r="C103" s="60"/>
      <c r="D103" s="60"/>
      <c r="E103" s="29"/>
      <c r="F103" s="8"/>
      <c r="G103" s="8"/>
      <c r="H103" s="6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61"/>
      <c r="AJ103" s="4"/>
    </row>
    <row r="105" spans="1:36" ht="14.25">
      <c r="A105" s="31"/>
      <c r="B105" s="31"/>
      <c r="C105" s="60"/>
      <c r="D105" s="60"/>
      <c r="E105" s="29"/>
      <c r="F105" s="8"/>
      <c r="G105" s="8"/>
      <c r="H105" s="6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61"/>
      <c r="AJ105" s="4"/>
    </row>
    <row r="106" spans="1:36" ht="14.25">
      <c r="A106" s="31"/>
      <c r="B106" s="31"/>
      <c r="C106" s="60"/>
      <c r="D106" s="60"/>
      <c r="E106" s="29"/>
      <c r="F106" s="8"/>
      <c r="G106" s="8"/>
      <c r="H106" s="6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61"/>
      <c r="AJ106" s="4"/>
    </row>
    <row r="107" spans="1:36" ht="14.25">
      <c r="A107" s="31"/>
      <c r="B107" s="31"/>
      <c r="C107" s="60"/>
      <c r="D107" s="60"/>
      <c r="E107" s="29"/>
      <c r="F107" s="8"/>
      <c r="G107" s="8"/>
      <c r="H107" s="6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61"/>
      <c r="AJ107" s="4"/>
    </row>
    <row r="108" spans="1:36" ht="14.25">
      <c r="A108" s="31"/>
      <c r="B108" s="31"/>
      <c r="C108" s="60"/>
      <c r="D108" s="60"/>
      <c r="E108" s="29"/>
      <c r="F108" s="8"/>
      <c r="G108" s="8"/>
      <c r="H108" s="6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61"/>
      <c r="AJ108" s="4"/>
    </row>
    <row r="109" spans="1:36" ht="14.25">
      <c r="A109" s="31"/>
      <c r="B109" s="31"/>
      <c r="C109" s="60"/>
      <c r="D109" s="60"/>
      <c r="E109" s="29"/>
      <c r="F109" s="8"/>
      <c r="G109" s="8"/>
      <c r="H109" s="6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61"/>
      <c r="AJ109" s="4"/>
    </row>
    <row r="112" spans="1:36" ht="14.25">
      <c r="A112" s="31"/>
      <c r="B112" s="31"/>
      <c r="C112" s="60"/>
      <c r="D112" s="60"/>
      <c r="E112" s="29"/>
      <c r="F112" s="8"/>
      <c r="G112" s="8"/>
      <c r="H112" s="6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61"/>
      <c r="AJ112" s="4"/>
    </row>
    <row r="113" spans="1:36" ht="14.25">
      <c r="A113" s="31"/>
      <c r="B113" s="31"/>
      <c r="C113" s="60"/>
      <c r="D113" s="60"/>
      <c r="E113" s="29"/>
      <c r="F113" s="8"/>
      <c r="G113" s="8"/>
      <c r="H113" s="6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61"/>
      <c r="AJ113" s="4"/>
    </row>
    <row r="114" spans="1:36" ht="14.25">
      <c r="A114" s="31"/>
      <c r="B114" s="31"/>
      <c r="C114" s="60"/>
      <c r="D114" s="60"/>
      <c r="E114" s="29"/>
      <c r="F114" s="8"/>
      <c r="G114" s="8"/>
      <c r="H114" s="6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61"/>
      <c r="AJ114" s="4"/>
    </row>
    <row r="115" spans="1:36" ht="14.25">
      <c r="A115" s="31"/>
      <c r="B115" s="31"/>
      <c r="C115" s="60"/>
      <c r="D115" s="60"/>
      <c r="E115" s="29"/>
      <c r="F115" s="8"/>
      <c r="G115" s="8"/>
      <c r="H115" s="6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61"/>
      <c r="AJ115" s="4"/>
    </row>
    <row r="117" spans="1:36" ht="14.25">
      <c r="A117" s="31"/>
      <c r="B117" s="31"/>
      <c r="C117" s="60"/>
      <c r="D117" s="60"/>
      <c r="E117" s="29"/>
      <c r="F117" s="8"/>
      <c r="G117" s="8"/>
      <c r="H117" s="6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61"/>
      <c r="AJ117" s="4"/>
    </row>
    <row r="119" spans="1:36" ht="14.25">
      <c r="A119" s="31"/>
      <c r="B119" s="31"/>
      <c r="C119" s="60"/>
      <c r="D119" s="60"/>
      <c r="E119" s="29"/>
      <c r="F119" s="8"/>
      <c r="G119" s="8"/>
      <c r="H119" s="6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61"/>
      <c r="AJ119" s="4"/>
    </row>
    <row r="120" spans="1:36" ht="14.25">
      <c r="A120" s="31"/>
      <c r="B120" s="31"/>
      <c r="C120" s="60"/>
      <c r="D120" s="60"/>
      <c r="E120" s="29"/>
      <c r="F120" s="8"/>
      <c r="G120" s="8"/>
      <c r="H120" s="6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61"/>
      <c r="AJ120" s="4"/>
    </row>
    <row r="121" spans="1:36" ht="14.25">
      <c r="A121" s="31"/>
      <c r="B121" s="31"/>
      <c r="C121" s="60"/>
      <c r="D121" s="60"/>
      <c r="E121" s="29"/>
      <c r="F121" s="8"/>
      <c r="G121" s="8"/>
      <c r="H121" s="6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61"/>
      <c r="AJ121" s="4"/>
    </row>
    <row r="122" spans="1:36" ht="14.25">
      <c r="A122" s="31"/>
      <c r="B122" s="31"/>
      <c r="C122" s="60"/>
      <c r="D122" s="60"/>
      <c r="E122" s="29"/>
      <c r="F122" s="8"/>
      <c r="G122" s="8"/>
      <c r="H122" s="6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61"/>
      <c r="AJ122" s="4"/>
    </row>
    <row r="123" spans="1:36" ht="14.25">
      <c r="A123" s="31"/>
      <c r="B123" s="31"/>
      <c r="C123" s="60"/>
      <c r="D123" s="60"/>
      <c r="E123" s="29"/>
      <c r="F123" s="8"/>
      <c r="G123" s="8"/>
      <c r="H123" s="6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61"/>
      <c r="AJ123" s="4"/>
    </row>
  </sheetData>
  <sheetProtection/>
  <mergeCells count="143">
    <mergeCell ref="U29:Z31"/>
    <mergeCell ref="U26:U28"/>
    <mergeCell ref="V26:V28"/>
    <mergeCell ref="W26:W28"/>
    <mergeCell ref="X26:X28"/>
    <mergeCell ref="Y26:Y28"/>
    <mergeCell ref="Q29:Q31"/>
    <mergeCell ref="R29:R31"/>
    <mergeCell ref="S29:S31"/>
    <mergeCell ref="T29:T31"/>
    <mergeCell ref="P29:P31"/>
    <mergeCell ref="O29:O31"/>
    <mergeCell ref="M26:M28"/>
    <mergeCell ref="N26:N28"/>
    <mergeCell ref="O26:O28"/>
    <mergeCell ref="P26:P28"/>
    <mergeCell ref="M29:M31"/>
    <mergeCell ref="I29:I31"/>
    <mergeCell ref="J29:J31"/>
    <mergeCell ref="K26:K28"/>
    <mergeCell ref="L26:L28"/>
    <mergeCell ref="F23:F25"/>
    <mergeCell ref="G23:G25"/>
    <mergeCell ref="M23:M25"/>
    <mergeCell ref="V20:V22"/>
    <mergeCell ref="Q23:Q25"/>
    <mergeCell ref="T23:T25"/>
    <mergeCell ref="U23:U25"/>
    <mergeCell ref="V23:V25"/>
    <mergeCell ref="F20:F22"/>
    <mergeCell ref="G20:G22"/>
    <mergeCell ref="H20:H22"/>
    <mergeCell ref="AI20:AI22"/>
    <mergeCell ref="J20:J22"/>
    <mergeCell ref="Z20:Z22"/>
    <mergeCell ref="Y20:Y22"/>
    <mergeCell ref="X20:X22"/>
    <mergeCell ref="W20:W22"/>
    <mergeCell ref="F17:F19"/>
    <mergeCell ref="G17:G19"/>
    <mergeCell ref="H17:H19"/>
    <mergeCell ref="F5:F7"/>
    <mergeCell ref="G5:G7"/>
    <mergeCell ref="H5:H7"/>
    <mergeCell ref="G14:G16"/>
    <mergeCell ref="H14:H16"/>
    <mergeCell ref="G8:G10"/>
    <mergeCell ref="H8:H10"/>
    <mergeCell ref="F11:F13"/>
    <mergeCell ref="G11:G13"/>
    <mergeCell ref="H11:H13"/>
    <mergeCell ref="AI11:AI13"/>
    <mergeCell ref="N11:N13"/>
    <mergeCell ref="AJ20:AJ22"/>
    <mergeCell ref="AH23:AH25"/>
    <mergeCell ref="AI17:AI19"/>
    <mergeCell ref="T17:T19"/>
    <mergeCell ref="Y17:Y19"/>
    <mergeCell ref="AJ23:AJ25"/>
    <mergeCell ref="Z23:Z25"/>
    <mergeCell ref="Y23:Y25"/>
    <mergeCell ref="W23:W25"/>
    <mergeCell ref="AJ5:AJ7"/>
    <mergeCell ref="F26:F28"/>
    <mergeCell ref="G26:G28"/>
    <mergeCell ref="H26:H28"/>
    <mergeCell ref="AI26:AI28"/>
    <mergeCell ref="AJ26:AJ28"/>
    <mergeCell ref="J26:J28"/>
    <mergeCell ref="AI23:AI25"/>
    <mergeCell ref="I23:I25"/>
    <mergeCell ref="AJ17:AJ19"/>
    <mergeCell ref="AJ32:AJ34"/>
    <mergeCell ref="F29:F31"/>
    <mergeCell ref="G29:G31"/>
    <mergeCell ref="H29:H31"/>
    <mergeCell ref="AI29:AI31"/>
    <mergeCell ref="AJ29:AJ31"/>
    <mergeCell ref="AH29:AH31"/>
    <mergeCell ref="J32:J34"/>
    <mergeCell ref="K32:K34"/>
    <mergeCell ref="N29:N31"/>
    <mergeCell ref="L32:L34"/>
    <mergeCell ref="Y14:Y16"/>
    <mergeCell ref="F14:F16"/>
    <mergeCell ref="F32:F34"/>
    <mergeCell ref="G32:G34"/>
    <mergeCell ref="H32:H34"/>
    <mergeCell ref="X17:X19"/>
    <mergeCell ref="W17:W19"/>
    <mergeCell ref="S17:S19"/>
    <mergeCell ref="H23:H25"/>
    <mergeCell ref="AH26:AH28"/>
    <mergeCell ref="AH20:AH22"/>
    <mergeCell ref="AH17:AH19"/>
    <mergeCell ref="Q26:Q28"/>
    <mergeCell ref="S26:S28"/>
    <mergeCell ref="T26:T28"/>
    <mergeCell ref="AI32:AI34"/>
    <mergeCell ref="P32:Z34"/>
    <mergeCell ref="AH32:AH34"/>
    <mergeCell ref="M32:M34"/>
    <mergeCell ref="O32:O34"/>
    <mergeCell ref="J14:J16"/>
    <mergeCell ref="Y11:Y13"/>
    <mergeCell ref="K8:K10"/>
    <mergeCell ref="AH11:AH13"/>
    <mergeCell ref="AH8:AH10"/>
    <mergeCell ref="O14:O16"/>
    <mergeCell ref="AH14:AH16"/>
    <mergeCell ref="T8:T10"/>
    <mergeCell ref="F8:F10"/>
    <mergeCell ref="A3:A4"/>
    <mergeCell ref="B3:B4"/>
    <mergeCell ref="C3:C4"/>
    <mergeCell ref="D3:D4"/>
    <mergeCell ref="E3:E4"/>
    <mergeCell ref="F3:F4"/>
    <mergeCell ref="G3:G4"/>
    <mergeCell ref="H3:H4"/>
    <mergeCell ref="AI3:AI4"/>
    <mergeCell ref="I3:AG3"/>
    <mergeCell ref="AH3:AH4"/>
    <mergeCell ref="AK26:AK28"/>
    <mergeCell ref="AI5:AI7"/>
    <mergeCell ref="S5:S7"/>
    <mergeCell ref="AJ3:AJ4"/>
    <mergeCell ref="AI8:AI10"/>
    <mergeCell ref="AJ8:AJ10"/>
    <mergeCell ref="AJ11:AJ13"/>
    <mergeCell ref="AJ14:AJ16"/>
    <mergeCell ref="AI14:AI16"/>
    <mergeCell ref="AH5:AH7"/>
    <mergeCell ref="AK29:AK31"/>
    <mergeCell ref="AK32:AK34"/>
    <mergeCell ref="AK3:AK4"/>
    <mergeCell ref="AK5:AK7"/>
    <mergeCell ref="AK8:AK10"/>
    <mergeCell ref="AK11:AK13"/>
    <mergeCell ref="AK14:AK16"/>
    <mergeCell ref="AK17:AK19"/>
    <mergeCell ref="AK20:AK22"/>
    <mergeCell ref="AK23:AK25"/>
  </mergeCells>
  <printOptions/>
  <pageMargins left="0.3937007874015748" right="0.3937007874015748" top="0.7086614173228347" bottom="0.5118110236220472" header="0.3937007874015748" footer="0.2362204724409449"/>
  <pageSetup fitToHeight="28" fitToWidth="1" horizontalDpi="600" verticalDpi="600" orientation="landscape" paperSize="9" scale="74" r:id="rId1"/>
  <headerFooter alignWithMargins="0">
    <oddHeader>&amp;L&amp;12Протокол соревнованию&amp;"Arial Cyr,полужирный" по ___________________&amp;C&amp;12слет &amp;"Arial Cyr,полужирный"ТКТ&amp;"Arial Cyr,обычный" 2007 г                      попытка ________&amp;R&amp;12Лист</oddHeader>
    <oddFooter>&amp;L&amp;"Arial Cyr,Bold"Секретарь&amp;C&amp;"Arial Cyr,Bold"Судья</oddFooter>
  </headerFooter>
  <rowBreaks count="1" manualBreakCount="1">
    <brk id="57" max="3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"/>
    </sheetView>
  </sheetViews>
  <sheetFormatPr defaultColWidth="9.00390625" defaultRowHeight="12.75"/>
  <cols>
    <col min="3" max="3" width="17.25390625" style="0" customWidth="1"/>
    <col min="4" max="4" width="12.00390625" style="0" customWidth="1"/>
    <col min="14" max="15" width="0.6171875" style="0" customWidth="1"/>
  </cols>
  <sheetData>
    <row r="1" spans="1:21" ht="48">
      <c r="A1" s="199"/>
      <c r="B1" s="199"/>
      <c r="C1" s="199"/>
      <c r="D1" s="199"/>
      <c r="E1" s="199"/>
      <c r="F1" s="14"/>
      <c r="G1" s="14"/>
      <c r="H1" s="15"/>
      <c r="I1" s="15"/>
      <c r="J1" s="15"/>
      <c r="K1" s="15"/>
      <c r="L1" s="15"/>
      <c r="M1" s="15"/>
      <c r="N1" s="16"/>
      <c r="O1" s="15"/>
      <c r="P1" s="16"/>
      <c r="Q1" s="16" t="s">
        <v>13</v>
      </c>
      <c r="R1" s="16" t="s">
        <v>13</v>
      </c>
      <c r="S1" s="15"/>
      <c r="T1" s="15"/>
      <c r="U1" s="15"/>
    </row>
    <row r="2" spans="1:21" ht="20.25">
      <c r="A2" s="14"/>
      <c r="B2" s="14"/>
      <c r="C2" s="14"/>
      <c r="D2" s="14"/>
      <c r="E2" s="14"/>
      <c r="F2" s="14"/>
      <c r="G2" s="14"/>
      <c r="H2" s="15"/>
      <c r="I2" s="15"/>
      <c r="J2" s="15"/>
      <c r="K2" s="15"/>
      <c r="L2" s="15"/>
      <c r="M2" s="15"/>
      <c r="N2" s="16"/>
      <c r="O2" s="15"/>
      <c r="P2" s="16"/>
      <c r="Q2" s="16">
        <v>1</v>
      </c>
      <c r="R2" s="93">
        <v>0.0010416666666666667</v>
      </c>
      <c r="S2" s="15"/>
      <c r="T2" s="15"/>
      <c r="U2" s="15"/>
    </row>
    <row r="3" spans="1:21" ht="21" thickBot="1">
      <c r="A3" s="200" t="s">
        <v>174</v>
      </c>
      <c r="B3" s="200"/>
      <c r="C3" s="200"/>
      <c r="D3" s="200"/>
      <c r="E3" s="200"/>
      <c r="F3" s="200"/>
      <c r="G3" s="200"/>
      <c r="H3" s="200"/>
      <c r="I3" s="200"/>
      <c r="J3" s="200"/>
      <c r="K3" s="17"/>
      <c r="L3" s="17"/>
      <c r="M3" s="17"/>
      <c r="N3" s="16"/>
      <c r="O3" s="15"/>
      <c r="P3" s="16" t="s">
        <v>15</v>
      </c>
      <c r="Q3" s="16"/>
      <c r="R3" s="15"/>
      <c r="S3" s="15"/>
      <c r="T3" s="15"/>
      <c r="U3" s="15"/>
    </row>
    <row r="4" spans="1:21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56"/>
      <c r="O4" s="15"/>
      <c r="P4" s="56">
        <v>25</v>
      </c>
      <c r="Q4" s="56"/>
      <c r="R4" s="15"/>
      <c r="S4" s="15"/>
      <c r="T4" s="15"/>
      <c r="U4" s="15"/>
    </row>
    <row r="5" spans="1:21" ht="32.25" thickBot="1">
      <c r="A5" s="15"/>
      <c r="B5" s="15"/>
      <c r="C5" s="18" t="s">
        <v>16</v>
      </c>
      <c r="D5" s="164">
        <v>39348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ht="15.75">
      <c r="A8" s="201" t="s">
        <v>17</v>
      </c>
      <c r="B8" s="203" t="s">
        <v>35</v>
      </c>
      <c r="C8" s="195" t="s">
        <v>18</v>
      </c>
      <c r="D8" s="195" t="s">
        <v>19</v>
      </c>
      <c r="E8" s="195" t="s">
        <v>20</v>
      </c>
      <c r="F8" s="195" t="s">
        <v>175</v>
      </c>
      <c r="G8" s="195"/>
      <c r="H8" s="195"/>
      <c r="I8" s="195" t="s">
        <v>176</v>
      </c>
      <c r="J8" s="195"/>
      <c r="K8" s="195"/>
      <c r="L8" s="245" t="s">
        <v>185</v>
      </c>
      <c r="M8" s="246"/>
      <c r="N8" s="195" t="s">
        <v>21</v>
      </c>
      <c r="O8" s="195"/>
      <c r="P8" s="195"/>
      <c r="Q8" s="245" t="s">
        <v>22</v>
      </c>
      <c r="R8" s="246"/>
      <c r="S8" s="195" t="s">
        <v>4</v>
      </c>
      <c r="T8" s="195" t="s">
        <v>5</v>
      </c>
      <c r="U8" s="197" t="s">
        <v>23</v>
      </c>
      <c r="V8" s="247" t="s">
        <v>177</v>
      </c>
    </row>
    <row r="9" spans="1:22" ht="48" thickBot="1">
      <c r="A9" s="202"/>
      <c r="B9" s="204"/>
      <c r="C9" s="196"/>
      <c r="D9" s="196"/>
      <c r="E9" s="196"/>
      <c r="F9" s="22" t="s">
        <v>24</v>
      </c>
      <c r="G9" s="22" t="s">
        <v>25</v>
      </c>
      <c r="H9" s="23" t="s">
        <v>26</v>
      </c>
      <c r="I9" s="22" t="s">
        <v>24</v>
      </c>
      <c r="J9" s="22" t="s">
        <v>25</v>
      </c>
      <c r="K9" s="23" t="s">
        <v>26</v>
      </c>
      <c r="L9" s="22" t="s">
        <v>24</v>
      </c>
      <c r="M9" s="22" t="s">
        <v>25</v>
      </c>
      <c r="N9" s="22" t="s">
        <v>24</v>
      </c>
      <c r="O9" s="22" t="s">
        <v>25</v>
      </c>
      <c r="P9" s="23" t="s">
        <v>26</v>
      </c>
      <c r="Q9" s="23" t="s">
        <v>186</v>
      </c>
      <c r="R9" s="22" t="s">
        <v>187</v>
      </c>
      <c r="S9" s="196"/>
      <c r="T9" s="196"/>
      <c r="U9" s="198"/>
      <c r="V9" s="247"/>
    </row>
    <row r="10" spans="1:22" ht="26.25">
      <c r="A10" s="31">
        <v>1</v>
      </c>
      <c r="B10" s="31" t="s">
        <v>36</v>
      </c>
      <c r="C10" s="31" t="s">
        <v>46</v>
      </c>
      <c r="D10" s="31" t="s">
        <v>47</v>
      </c>
      <c r="E10" s="31" t="s">
        <v>48</v>
      </c>
      <c r="F10" s="26">
        <v>30</v>
      </c>
      <c r="G10" s="26"/>
      <c r="H10" s="27">
        <f>TIME(0,F10,G10)</f>
        <v>0.020833333333333332</v>
      </c>
      <c r="I10" s="26">
        <v>38</v>
      </c>
      <c r="J10" s="26">
        <v>15</v>
      </c>
      <c r="K10" s="27">
        <f>TIME(0,I10,J10)</f>
        <v>0.0265625</v>
      </c>
      <c r="L10" s="91"/>
      <c r="M10" s="91"/>
      <c r="N10" s="26"/>
      <c r="O10" s="26"/>
      <c r="P10" s="27">
        <f>K10-H10-TIME(0,L10,M10)</f>
        <v>0.005729166666666667</v>
      </c>
      <c r="Q10" s="91">
        <v>1</v>
      </c>
      <c r="R10" s="92"/>
      <c r="S10" s="28">
        <f>P10+TIME(0,Q10*$Q$2,0)+$R$2*R10</f>
        <v>0.006423611111111112</v>
      </c>
      <c r="T10" s="25">
        <v>12</v>
      </c>
      <c r="U10" s="25"/>
      <c r="V10">
        <f>T10</f>
        <v>12</v>
      </c>
    </row>
    <row r="11" spans="1:22" ht="26.25">
      <c r="A11" s="31">
        <v>2</v>
      </c>
      <c r="B11" s="31" t="s">
        <v>85</v>
      </c>
      <c r="C11" s="31" t="s">
        <v>49</v>
      </c>
      <c r="D11" s="31" t="s">
        <v>47</v>
      </c>
      <c r="E11" s="31" t="s">
        <v>48</v>
      </c>
      <c r="F11" s="25">
        <v>17</v>
      </c>
      <c r="G11" s="25"/>
      <c r="H11" s="27">
        <f>TIME(0,F11,G11)</f>
        <v>0.011805555555555555</v>
      </c>
      <c r="I11" s="25">
        <v>42</v>
      </c>
      <c r="J11" s="25">
        <v>20</v>
      </c>
      <c r="K11" s="27">
        <f>TIME(0,I11,J11)</f>
        <v>0.02939814814814815</v>
      </c>
      <c r="L11" s="91"/>
      <c r="M11" s="91"/>
      <c r="N11" s="25"/>
      <c r="O11" s="25"/>
      <c r="P11" s="27">
        <f>K11-H11-TIME(0,L11,M11)</f>
        <v>0.017592592592592594</v>
      </c>
      <c r="Q11" s="91">
        <v>2</v>
      </c>
      <c r="R11" s="92"/>
      <c r="S11" s="28">
        <f>P11+TIME(0,Q11*$Q$2,0)+$R$2*R11</f>
        <v>0.01898148148148148</v>
      </c>
      <c r="T11" s="25">
        <v>16</v>
      </c>
      <c r="U11" s="25"/>
      <c r="V11">
        <f>T11</f>
        <v>16</v>
      </c>
    </row>
    <row r="12" spans="1:22" ht="26.25">
      <c r="A12" s="31">
        <v>3</v>
      </c>
      <c r="B12" s="31" t="s">
        <v>85</v>
      </c>
      <c r="C12" s="31" t="s">
        <v>50</v>
      </c>
      <c r="D12" s="31" t="s">
        <v>47</v>
      </c>
      <c r="E12" s="31" t="s">
        <v>48</v>
      </c>
      <c r="F12" s="25">
        <v>3</v>
      </c>
      <c r="G12" s="25"/>
      <c r="H12" s="27">
        <f>TIME(0,F12,G12)</f>
        <v>0.0020833333333333333</v>
      </c>
      <c r="I12" s="25">
        <v>15</v>
      </c>
      <c r="J12" s="25">
        <v>45</v>
      </c>
      <c r="K12" s="27">
        <f>TIME(0,I12,J12)</f>
        <v>0.010937500000000001</v>
      </c>
      <c r="L12" s="91"/>
      <c r="M12" s="91"/>
      <c r="N12" s="25"/>
      <c r="O12" s="25"/>
      <c r="P12" s="27">
        <f>K12-H12-TIME(0,L12,M12)</f>
        <v>0.008854166666666668</v>
      </c>
      <c r="Q12" s="91"/>
      <c r="R12" s="92">
        <v>1</v>
      </c>
      <c r="S12" s="28">
        <f>P12+TIME(0,Q12*$Q$2,0)+$R$2*R12</f>
        <v>0.009895833333333335</v>
      </c>
      <c r="T12" s="25">
        <v>9</v>
      </c>
      <c r="U12" s="25"/>
      <c r="V12">
        <f>T12</f>
        <v>9</v>
      </c>
    </row>
    <row r="13" spans="1:22" ht="26.25">
      <c r="A13" s="31">
        <v>4</v>
      </c>
      <c r="B13" s="31" t="s">
        <v>36</v>
      </c>
      <c r="C13" s="31" t="s">
        <v>51</v>
      </c>
      <c r="D13" s="31" t="s">
        <v>52</v>
      </c>
      <c r="E13" s="31" t="s">
        <v>48</v>
      </c>
      <c r="F13" s="25">
        <v>43</v>
      </c>
      <c r="G13" s="25"/>
      <c r="H13" s="27">
        <f>TIME(0,F13,G13)</f>
        <v>0.029861111111111113</v>
      </c>
      <c r="I13" s="25">
        <v>50</v>
      </c>
      <c r="J13" s="25">
        <v>50</v>
      </c>
      <c r="K13" s="27">
        <f>TIME(0,I13,J13)</f>
        <v>0.03530092592592592</v>
      </c>
      <c r="L13" s="91"/>
      <c r="M13" s="91"/>
      <c r="N13" s="25"/>
      <c r="O13" s="25"/>
      <c r="P13" s="27">
        <f>K13-H13-TIME(0,L13,M13)</f>
        <v>0.0054398148148148105</v>
      </c>
      <c r="Q13" s="91"/>
      <c r="R13" s="92"/>
      <c r="S13" s="28">
        <f>P13+TIME(0,Q13*$Q$2,0)+$R$2*R13</f>
        <v>0.0054398148148148105</v>
      </c>
      <c r="T13" s="25">
        <v>6</v>
      </c>
      <c r="U13" s="25"/>
      <c r="V13">
        <f>T13</f>
        <v>6</v>
      </c>
    </row>
    <row r="14" spans="1:22" ht="15.75">
      <c r="A14" s="31">
        <v>5</v>
      </c>
      <c r="B14" s="31" t="s">
        <v>36</v>
      </c>
      <c r="C14" s="31" t="s">
        <v>53</v>
      </c>
      <c r="D14" s="31" t="s">
        <v>52</v>
      </c>
      <c r="E14" s="31" t="s">
        <v>48</v>
      </c>
      <c r="F14" s="25">
        <v>0</v>
      </c>
      <c r="G14" s="25"/>
      <c r="H14" s="27">
        <f>TIME(0,F14,G14)</f>
        <v>0</v>
      </c>
      <c r="I14" s="25">
        <v>10</v>
      </c>
      <c r="J14" s="25">
        <v>0</v>
      </c>
      <c r="K14" s="27">
        <f>TIME(0,I14,J14)</f>
        <v>0.006944444444444444</v>
      </c>
      <c r="L14" s="91"/>
      <c r="M14" s="91"/>
      <c r="N14" s="25"/>
      <c r="O14" s="25"/>
      <c r="P14" s="27">
        <f>K14-H14-TIME(0,L14,M14)</f>
        <v>0.006944444444444444</v>
      </c>
      <c r="Q14" s="91"/>
      <c r="R14" s="92">
        <v>1</v>
      </c>
      <c r="S14" s="28">
        <f>P14+TIME(0,Q14*$Q$2,0)+$R$2*R14</f>
        <v>0.00798611111111111</v>
      </c>
      <c r="T14" s="25">
        <v>19</v>
      </c>
      <c r="U14" s="25"/>
      <c r="V14">
        <f>T14</f>
        <v>19</v>
      </c>
    </row>
    <row r="15" spans="1:22" ht="15.75">
      <c r="A15" s="31">
        <v>6</v>
      </c>
      <c r="B15" s="31" t="s">
        <v>85</v>
      </c>
      <c r="C15" s="31" t="s">
        <v>54</v>
      </c>
      <c r="D15" s="31" t="s">
        <v>52</v>
      </c>
      <c r="E15" s="31" t="s">
        <v>48</v>
      </c>
      <c r="F15" s="25">
        <v>0</v>
      </c>
      <c r="G15" s="25"/>
      <c r="H15" s="27">
        <f>TIME(0,F15,G15)</f>
        <v>0</v>
      </c>
      <c r="I15" s="25">
        <v>10</v>
      </c>
      <c r="J15" s="25">
        <v>10</v>
      </c>
      <c r="K15" s="27">
        <f>TIME(0,I15,J15)</f>
        <v>0.007060185185185184</v>
      </c>
      <c r="L15" s="91"/>
      <c r="M15" s="91"/>
      <c r="N15" s="25"/>
      <c r="O15" s="25"/>
      <c r="P15" s="27">
        <f>K15-H15-TIME(0,L15,M15)</f>
        <v>0.007060185185185184</v>
      </c>
      <c r="Q15" s="91"/>
      <c r="R15" s="92"/>
      <c r="S15" s="28">
        <f>P15+TIME(0,Q15*$Q$2,0)+$R$2*R15</f>
        <v>0.007060185185185184</v>
      </c>
      <c r="T15" s="25">
        <v>4</v>
      </c>
      <c r="U15" s="25"/>
      <c r="V15">
        <f>T15</f>
        <v>4</v>
      </c>
    </row>
    <row r="16" spans="1:22" ht="15.75">
      <c r="A16" s="31">
        <v>7</v>
      </c>
      <c r="B16" s="31" t="s">
        <v>85</v>
      </c>
      <c r="C16" s="31" t="s">
        <v>184</v>
      </c>
      <c r="D16" s="31" t="s">
        <v>52</v>
      </c>
      <c r="E16" s="31" t="s">
        <v>48</v>
      </c>
      <c r="F16" s="25">
        <v>16</v>
      </c>
      <c r="G16" s="25"/>
      <c r="H16" s="27">
        <f>TIME(0,F16,G16)</f>
        <v>0.011111111111111112</v>
      </c>
      <c r="I16" s="25">
        <v>29</v>
      </c>
      <c r="J16" s="25">
        <v>30</v>
      </c>
      <c r="K16" s="27">
        <f>TIME(0,I16,J16)</f>
        <v>0.02048611111111111</v>
      </c>
      <c r="L16" s="91"/>
      <c r="M16" s="91"/>
      <c r="N16" s="25"/>
      <c r="O16" s="25"/>
      <c r="P16" s="27">
        <f>K16-H16-TIME(0,L16,M16)</f>
        <v>0.009375</v>
      </c>
      <c r="Q16" s="91"/>
      <c r="R16" s="92"/>
      <c r="S16" s="28">
        <f>P16+TIME(0,Q16*$Q$2,0)+$R$2*R16</f>
        <v>0.009375</v>
      </c>
      <c r="T16" s="25">
        <v>8</v>
      </c>
      <c r="U16" s="25" t="s">
        <v>191</v>
      </c>
      <c r="V16">
        <f>T16</f>
        <v>8</v>
      </c>
    </row>
    <row r="17" spans="1:22" ht="15.75">
      <c r="A17" s="31">
        <v>8</v>
      </c>
      <c r="B17" s="31" t="s">
        <v>36</v>
      </c>
      <c r="C17" s="31" t="s">
        <v>55</v>
      </c>
      <c r="D17" s="31" t="s">
        <v>56</v>
      </c>
      <c r="E17" s="31" t="s">
        <v>48</v>
      </c>
      <c r="F17" s="25">
        <v>17</v>
      </c>
      <c r="G17" s="25"/>
      <c r="H17" s="27">
        <f>TIME(0,F17,G17)</f>
        <v>0.011805555555555555</v>
      </c>
      <c r="I17" s="25">
        <v>22</v>
      </c>
      <c r="J17" s="25">
        <v>49</v>
      </c>
      <c r="K17" s="27">
        <f>TIME(0,I17,J17)</f>
        <v>0.015844907407407408</v>
      </c>
      <c r="L17" s="91"/>
      <c r="M17" s="91"/>
      <c r="N17" s="25"/>
      <c r="O17" s="25"/>
      <c r="P17" s="27">
        <f>K17-H17-TIME(0,L17,M17)</f>
        <v>0.004039351851851853</v>
      </c>
      <c r="Q17" s="91"/>
      <c r="R17" s="92"/>
      <c r="S17" s="28">
        <f>P17+TIME(0,Q17*$Q$2,0)+$R$2*R17</f>
        <v>0.004039351851851853</v>
      </c>
      <c r="T17" s="25">
        <v>1</v>
      </c>
      <c r="U17" s="25"/>
      <c r="V17">
        <f>T17</f>
        <v>1</v>
      </c>
    </row>
    <row r="18" spans="1:22" ht="15.75">
      <c r="A18" s="31">
        <v>9</v>
      </c>
      <c r="B18" s="31" t="s">
        <v>36</v>
      </c>
      <c r="C18" s="31" t="s">
        <v>57</v>
      </c>
      <c r="D18" s="31" t="s">
        <v>56</v>
      </c>
      <c r="E18" s="31" t="s">
        <v>48</v>
      </c>
      <c r="F18" s="25">
        <v>24</v>
      </c>
      <c r="G18" s="25"/>
      <c r="H18" s="27">
        <f>TIME(0,F18,G18)</f>
        <v>0.016666666666666666</v>
      </c>
      <c r="I18" s="25">
        <v>30</v>
      </c>
      <c r="J18" s="25">
        <v>30</v>
      </c>
      <c r="K18" s="27">
        <f>TIME(0,I18,J18)</f>
        <v>0.021180555555555553</v>
      </c>
      <c r="L18" s="91"/>
      <c r="M18" s="91"/>
      <c r="N18" s="25"/>
      <c r="O18" s="25"/>
      <c r="P18" s="27">
        <f>K18-H18-TIME(0,L18,M18)</f>
        <v>0.004513888888888887</v>
      </c>
      <c r="Q18" s="91"/>
      <c r="R18" s="92"/>
      <c r="S18" s="28">
        <f>P18+TIME(0,Q18*$Q$2,0)+$R$2*R18</f>
        <v>0.004513888888888887</v>
      </c>
      <c r="T18" s="25">
        <v>3</v>
      </c>
      <c r="U18" s="25" t="s">
        <v>172</v>
      </c>
      <c r="V18">
        <f>T18</f>
        <v>3</v>
      </c>
    </row>
    <row r="19" spans="1:22" ht="15.75">
      <c r="A19" s="31">
        <v>10</v>
      </c>
      <c r="B19" s="31" t="s">
        <v>85</v>
      </c>
      <c r="C19" s="31" t="s">
        <v>58</v>
      </c>
      <c r="D19" s="31" t="s">
        <v>56</v>
      </c>
      <c r="E19" s="31" t="s">
        <v>48</v>
      </c>
      <c r="F19" s="25">
        <v>11</v>
      </c>
      <c r="G19" s="25"/>
      <c r="H19" s="27">
        <f>TIME(0,F19,G19)</f>
        <v>0.007638888888888889</v>
      </c>
      <c r="I19" s="25">
        <v>19</v>
      </c>
      <c r="J19" s="25">
        <v>19</v>
      </c>
      <c r="K19" s="27">
        <f>TIME(0,I19,J19)</f>
        <v>0.013414351851851851</v>
      </c>
      <c r="L19" s="91"/>
      <c r="M19" s="91"/>
      <c r="N19" s="25"/>
      <c r="O19" s="25"/>
      <c r="P19" s="27">
        <f>K19-H19-TIME(0,L19,M19)</f>
        <v>0.005775462962962962</v>
      </c>
      <c r="Q19" s="91"/>
      <c r="R19" s="92"/>
      <c r="S19" s="28">
        <f>P19+TIME(0,Q19*$Q$2,0)+$R$2*R19</f>
        <v>0.005775462962962962</v>
      </c>
      <c r="T19" s="25">
        <v>2</v>
      </c>
      <c r="U19" s="25"/>
      <c r="V19">
        <f>T19</f>
        <v>2</v>
      </c>
    </row>
    <row r="20" spans="1:22" ht="15.75">
      <c r="A20" s="31">
        <v>11</v>
      </c>
      <c r="B20" s="31" t="s">
        <v>36</v>
      </c>
      <c r="C20" s="31" t="s">
        <v>59</v>
      </c>
      <c r="D20" s="31" t="s">
        <v>56</v>
      </c>
      <c r="E20" s="31" t="s">
        <v>48</v>
      </c>
      <c r="F20" s="25"/>
      <c r="G20" s="25"/>
      <c r="H20" s="27">
        <f>TIME(0,F20,G20)</f>
        <v>0</v>
      </c>
      <c r="I20" s="25"/>
      <c r="J20" s="25"/>
      <c r="K20" s="27">
        <f>TIME(0,I20,J20)</f>
        <v>0</v>
      </c>
      <c r="L20" s="91"/>
      <c r="M20" s="91"/>
      <c r="N20" s="25"/>
      <c r="O20" s="25"/>
      <c r="P20" s="27">
        <f>K20-H20-TIME(0,L20,M20)</f>
        <v>0</v>
      </c>
      <c r="Q20" s="91"/>
      <c r="R20" s="92"/>
      <c r="S20" s="28">
        <f>P20+TIME(0,Q20*$Q$2,0)+$R$2*R20</f>
        <v>0</v>
      </c>
      <c r="T20" s="25"/>
      <c r="U20" s="25"/>
      <c r="V20">
        <v>75</v>
      </c>
    </row>
    <row r="21" spans="1:22" ht="26.25">
      <c r="A21" s="31">
        <v>12</v>
      </c>
      <c r="B21" s="31" t="s">
        <v>85</v>
      </c>
      <c r="C21" s="31" t="s">
        <v>60</v>
      </c>
      <c r="D21" s="31" t="s">
        <v>63</v>
      </c>
      <c r="E21" s="31" t="s">
        <v>221</v>
      </c>
      <c r="F21" s="25">
        <v>9</v>
      </c>
      <c r="G21" s="25"/>
      <c r="H21" s="27">
        <f>TIME(0,F21,G21)</f>
        <v>0.0062499999999999995</v>
      </c>
      <c r="I21" s="25">
        <v>19</v>
      </c>
      <c r="J21" s="25">
        <v>40</v>
      </c>
      <c r="K21" s="27">
        <f>TIME(0,I21,J21)</f>
        <v>0.013657407407407408</v>
      </c>
      <c r="L21" s="91"/>
      <c r="M21" s="91"/>
      <c r="N21" s="25"/>
      <c r="O21" s="25"/>
      <c r="P21" s="27">
        <f>K21-H21-TIME(0,L21,M21)</f>
        <v>0.0074074074074074086</v>
      </c>
      <c r="Q21" s="91"/>
      <c r="R21" s="92"/>
      <c r="S21" s="28">
        <f>P21+TIME(0,Q21*$Q$2,0)+$R$2*R21</f>
        <v>0.0074074074074074086</v>
      </c>
      <c r="T21" s="25">
        <v>5</v>
      </c>
      <c r="U21" s="25"/>
      <c r="V21">
        <f>T21</f>
        <v>5</v>
      </c>
    </row>
    <row r="22" spans="1:22" ht="26.25">
      <c r="A22" s="31">
        <v>13</v>
      </c>
      <c r="B22" s="31" t="s">
        <v>36</v>
      </c>
      <c r="C22" s="31" t="s">
        <v>61</v>
      </c>
      <c r="D22" s="31" t="s">
        <v>63</v>
      </c>
      <c r="E22" s="31" t="s">
        <v>221</v>
      </c>
      <c r="F22" s="25">
        <v>27</v>
      </c>
      <c r="G22" s="25"/>
      <c r="H22" s="27">
        <f>TIME(0,F22,G22)</f>
        <v>0.01875</v>
      </c>
      <c r="I22" s="25">
        <v>36</v>
      </c>
      <c r="J22" s="25">
        <v>35</v>
      </c>
      <c r="K22" s="27">
        <f>TIME(0,I22,J22)</f>
        <v>0.025405092592592594</v>
      </c>
      <c r="L22" s="91"/>
      <c r="M22" s="91"/>
      <c r="N22" s="25"/>
      <c r="O22" s="25"/>
      <c r="P22" s="27">
        <f>K22-H22-TIME(0,L22,M22)</f>
        <v>0.006655092592592594</v>
      </c>
      <c r="Q22" s="91"/>
      <c r="R22" s="92"/>
      <c r="S22" s="28">
        <f>P22+TIME(0,Q22*$Q$2,0)+$R$2*R22</f>
        <v>0.006655092592592594</v>
      </c>
      <c r="T22" s="25">
        <v>14</v>
      </c>
      <c r="U22" s="25"/>
      <c r="V22">
        <f>T22</f>
        <v>14</v>
      </c>
    </row>
    <row r="23" spans="1:22" ht="26.25">
      <c r="A23" s="31">
        <v>14</v>
      </c>
      <c r="B23" s="31" t="s">
        <v>36</v>
      </c>
      <c r="C23" s="31" t="s">
        <v>62</v>
      </c>
      <c r="D23" s="31" t="s">
        <v>63</v>
      </c>
      <c r="E23" s="31" t="s">
        <v>221</v>
      </c>
      <c r="F23" s="25"/>
      <c r="G23" s="25"/>
      <c r="H23" s="27">
        <f>TIME(0,F23,G23)</f>
        <v>0</v>
      </c>
      <c r="I23" s="25"/>
      <c r="J23" s="25"/>
      <c r="K23" s="27">
        <f>TIME(0,I23,J23)</f>
        <v>0</v>
      </c>
      <c r="L23" s="91"/>
      <c r="M23" s="91"/>
      <c r="N23" s="25"/>
      <c r="O23" s="25"/>
      <c r="P23" s="27">
        <f>K23-H23-TIME(0,L23,M23)</f>
        <v>0</v>
      </c>
      <c r="Q23" s="91"/>
      <c r="R23" s="92"/>
      <c r="S23" s="28">
        <f>P23+TIME(0,Q23*$Q$2,0)+$R$2*R23</f>
        <v>0</v>
      </c>
      <c r="T23" s="25"/>
      <c r="U23" s="25"/>
      <c r="V23">
        <v>75</v>
      </c>
    </row>
    <row r="24" spans="1:22" ht="15.75">
      <c r="A24" s="31">
        <v>15</v>
      </c>
      <c r="B24" s="31" t="s">
        <v>36</v>
      </c>
      <c r="C24" s="31" t="s">
        <v>64</v>
      </c>
      <c r="D24" s="31" t="s">
        <v>65</v>
      </c>
      <c r="E24" s="31" t="s">
        <v>221</v>
      </c>
      <c r="F24" s="25"/>
      <c r="G24" s="25"/>
      <c r="H24" s="27">
        <f>TIME(0,F24,G24)</f>
        <v>0</v>
      </c>
      <c r="I24" s="25"/>
      <c r="J24" s="25"/>
      <c r="K24" s="27">
        <f>TIME(0,I24,J24)</f>
        <v>0</v>
      </c>
      <c r="L24" s="91"/>
      <c r="M24" s="91"/>
      <c r="N24" s="25"/>
      <c r="O24" s="25"/>
      <c r="P24" s="27">
        <f>K24-H24-TIME(0,L24,M24)</f>
        <v>0</v>
      </c>
      <c r="Q24" s="91"/>
      <c r="R24" s="92"/>
      <c r="S24" s="28">
        <f>P24+TIME(0,Q24*$Q$2,0)+$R$2*R24</f>
        <v>0</v>
      </c>
      <c r="T24" s="25"/>
      <c r="U24" s="25"/>
      <c r="V24">
        <v>75</v>
      </c>
    </row>
    <row r="25" spans="1:22" ht="26.25">
      <c r="A25" s="31">
        <v>16</v>
      </c>
      <c r="B25" s="31" t="s">
        <v>36</v>
      </c>
      <c r="C25" s="31" t="s">
        <v>66</v>
      </c>
      <c r="D25" s="31" t="s">
        <v>65</v>
      </c>
      <c r="E25" s="31" t="s">
        <v>221</v>
      </c>
      <c r="F25" s="25"/>
      <c r="G25" s="25"/>
      <c r="H25" s="27">
        <f>TIME(0,F25,G25)</f>
        <v>0</v>
      </c>
      <c r="I25" s="25"/>
      <c r="J25" s="25"/>
      <c r="K25" s="27">
        <f>TIME(0,I25,J25)</f>
        <v>0</v>
      </c>
      <c r="L25" s="91"/>
      <c r="M25" s="91"/>
      <c r="N25" s="25"/>
      <c r="O25" s="25"/>
      <c r="P25" s="27">
        <f>K25-H25-TIME(0,L25,M25)</f>
        <v>0</v>
      </c>
      <c r="Q25" s="91"/>
      <c r="R25" s="92"/>
      <c r="S25" s="28">
        <f>P25+TIME(0,Q25*$Q$2,0)+$R$2*R25</f>
        <v>0</v>
      </c>
      <c r="T25" s="25"/>
      <c r="U25" s="25"/>
      <c r="V25">
        <v>75</v>
      </c>
    </row>
    <row r="26" spans="1:22" ht="26.25">
      <c r="A26" s="31">
        <v>17</v>
      </c>
      <c r="B26" s="31" t="s">
        <v>36</v>
      </c>
      <c r="C26" s="31" t="s">
        <v>67</v>
      </c>
      <c r="D26" s="31" t="s">
        <v>65</v>
      </c>
      <c r="E26" s="31" t="s">
        <v>221</v>
      </c>
      <c r="F26" s="25"/>
      <c r="G26" s="25"/>
      <c r="H26" s="27">
        <f>TIME(0,F26,G26)</f>
        <v>0</v>
      </c>
      <c r="I26" s="25"/>
      <c r="J26" s="25"/>
      <c r="K26" s="27">
        <f>TIME(0,I26,J26)</f>
        <v>0</v>
      </c>
      <c r="L26" s="91"/>
      <c r="M26" s="91"/>
      <c r="N26" s="25"/>
      <c r="O26" s="25"/>
      <c r="P26" s="27">
        <f>K26-H26-TIME(0,L26,M26)</f>
        <v>0</v>
      </c>
      <c r="Q26" s="91"/>
      <c r="R26" s="92"/>
      <c r="S26" s="28">
        <f>P26+TIME(0,Q26*$Q$2,0)+$R$2*R26</f>
        <v>0</v>
      </c>
      <c r="T26" s="25"/>
      <c r="U26" s="25"/>
      <c r="V26">
        <v>75</v>
      </c>
    </row>
    <row r="27" spans="1:22" ht="31.5">
      <c r="A27" s="31">
        <v>18</v>
      </c>
      <c r="B27" s="31" t="s">
        <v>85</v>
      </c>
      <c r="C27" s="31" t="s">
        <v>68</v>
      </c>
      <c r="D27" s="31" t="s">
        <v>73</v>
      </c>
      <c r="E27" s="31" t="s">
        <v>74</v>
      </c>
      <c r="F27" s="25">
        <v>0</v>
      </c>
      <c r="G27" s="25"/>
      <c r="H27" s="27">
        <f>TIME(0,F27,G27)</f>
        <v>0</v>
      </c>
      <c r="I27" s="25">
        <v>25</v>
      </c>
      <c r="J27" s="25">
        <v>25</v>
      </c>
      <c r="K27" s="27">
        <f>TIME(0,I27,J27)</f>
        <v>0.01765046296296296</v>
      </c>
      <c r="L27" s="91"/>
      <c r="M27" s="91"/>
      <c r="N27" s="25"/>
      <c r="O27" s="25"/>
      <c r="P27" s="27">
        <f>K27-H27-TIME(0,L27,M27)</f>
        <v>0.01765046296296296</v>
      </c>
      <c r="Q27" s="91"/>
      <c r="R27" s="92"/>
      <c r="S27" s="28">
        <f>P27+TIME(0,Q27*$Q$2,0)+$R$2*R27</f>
        <v>0.01765046296296296</v>
      </c>
      <c r="T27" s="25">
        <v>15</v>
      </c>
      <c r="U27" s="25" t="s">
        <v>189</v>
      </c>
      <c r="V27">
        <f>T27</f>
        <v>15</v>
      </c>
    </row>
    <row r="28" spans="1:22" ht="26.25">
      <c r="A28" s="31">
        <v>19</v>
      </c>
      <c r="B28" s="31" t="s">
        <v>36</v>
      </c>
      <c r="C28" s="31" t="s">
        <v>69</v>
      </c>
      <c r="D28" s="31" t="s">
        <v>73</v>
      </c>
      <c r="E28" s="31" t="s">
        <v>74</v>
      </c>
      <c r="F28" s="25">
        <v>10</v>
      </c>
      <c r="G28" s="25">
        <v>0</v>
      </c>
      <c r="H28" s="27">
        <f>TIME(0,F28,G28)</f>
        <v>0.006944444444444444</v>
      </c>
      <c r="I28" s="25">
        <v>23</v>
      </c>
      <c r="J28" s="25">
        <v>30</v>
      </c>
      <c r="K28" s="27">
        <f>TIME(0,I28,J28)</f>
        <v>0.016319444444444445</v>
      </c>
      <c r="L28" s="91">
        <v>2</v>
      </c>
      <c r="M28" s="91">
        <v>50</v>
      </c>
      <c r="N28" s="25"/>
      <c r="O28" s="25"/>
      <c r="P28" s="27">
        <f>K28-H28-TIME(0,L28,M28)</f>
        <v>0.0074074074074074086</v>
      </c>
      <c r="Q28" s="91"/>
      <c r="R28" s="92"/>
      <c r="S28" s="28">
        <f>P28+TIME(0,Q28*$Q$2,0)+$R$2*R28</f>
        <v>0.0074074074074074086</v>
      </c>
      <c r="T28" s="25">
        <v>16</v>
      </c>
      <c r="U28" s="25"/>
      <c r="V28">
        <f>T28</f>
        <v>16</v>
      </c>
    </row>
    <row r="29" spans="1:22" ht="26.25">
      <c r="A29" s="31">
        <v>20</v>
      </c>
      <c r="B29" s="31" t="s">
        <v>36</v>
      </c>
      <c r="C29" s="31" t="s">
        <v>70</v>
      </c>
      <c r="D29" s="31" t="s">
        <v>73</v>
      </c>
      <c r="E29" s="31" t="s">
        <v>74</v>
      </c>
      <c r="F29" s="25"/>
      <c r="G29" s="25"/>
      <c r="H29" s="27">
        <f>TIME(0,F29,G29)</f>
        <v>0</v>
      </c>
      <c r="I29" s="25"/>
      <c r="J29" s="25"/>
      <c r="K29" s="27">
        <f>TIME(0,I29,J29)</f>
        <v>0</v>
      </c>
      <c r="L29" s="91"/>
      <c r="M29" s="91"/>
      <c r="N29" s="25"/>
      <c r="O29" s="25"/>
      <c r="P29" s="27">
        <f>K29-H29-TIME(0,L29,M29)</f>
        <v>0</v>
      </c>
      <c r="Q29" s="91"/>
      <c r="R29" s="92"/>
      <c r="S29" s="28">
        <f>P29+TIME(0,Q29*$Q$2,0)+$R$2*R29</f>
        <v>0</v>
      </c>
      <c r="T29" s="25"/>
      <c r="U29" s="25"/>
      <c r="V29">
        <v>75</v>
      </c>
    </row>
    <row r="30" spans="1:22" ht="26.25">
      <c r="A30" s="31">
        <v>21</v>
      </c>
      <c r="B30" s="31" t="s">
        <v>36</v>
      </c>
      <c r="C30" s="31" t="s">
        <v>71</v>
      </c>
      <c r="D30" s="31" t="s">
        <v>73</v>
      </c>
      <c r="E30" s="31" t="s">
        <v>74</v>
      </c>
      <c r="F30" s="25">
        <v>0</v>
      </c>
      <c r="G30" s="25">
        <v>0</v>
      </c>
      <c r="H30" s="27">
        <f>TIME(0,F30,G30)</f>
        <v>0</v>
      </c>
      <c r="I30" s="25">
        <v>11</v>
      </c>
      <c r="J30" s="25">
        <v>42</v>
      </c>
      <c r="K30" s="27">
        <f>TIME(0,I30,J30)</f>
        <v>0.008124999999999999</v>
      </c>
      <c r="L30" s="91"/>
      <c r="M30" s="91"/>
      <c r="N30" s="25"/>
      <c r="O30" s="25"/>
      <c r="P30" s="27">
        <f>K30-H30-TIME(0,L30,M30)</f>
        <v>0.008124999999999999</v>
      </c>
      <c r="Q30" s="91"/>
      <c r="R30" s="92">
        <v>2</v>
      </c>
      <c r="S30" s="28">
        <f>P30+TIME(0,Q30*$Q$2,0)+$R$2*R30</f>
        <v>0.010208333333333331</v>
      </c>
      <c r="T30" s="25">
        <v>22</v>
      </c>
      <c r="U30" s="25"/>
      <c r="V30">
        <f>T30</f>
        <v>22</v>
      </c>
    </row>
    <row r="31" spans="1:22" ht="26.25">
      <c r="A31" s="31">
        <v>22</v>
      </c>
      <c r="B31" s="31" t="s">
        <v>85</v>
      </c>
      <c r="C31" s="31" t="s">
        <v>72</v>
      </c>
      <c r="D31" s="31" t="s">
        <v>73</v>
      </c>
      <c r="E31" s="31" t="s">
        <v>74</v>
      </c>
      <c r="F31" s="25">
        <v>0</v>
      </c>
      <c r="G31" s="25"/>
      <c r="H31" s="27">
        <f>TIME(0,F31,G31)</f>
        <v>0</v>
      </c>
      <c r="I31" s="25">
        <v>16</v>
      </c>
      <c r="J31" s="25">
        <v>4</v>
      </c>
      <c r="K31" s="27">
        <f>TIME(0,I31,J31)</f>
        <v>0.011157407407407408</v>
      </c>
      <c r="L31" s="91"/>
      <c r="M31" s="91"/>
      <c r="N31" s="25"/>
      <c r="O31" s="25"/>
      <c r="P31" s="27">
        <f>K31-H31-TIME(0,L31,M31)</f>
        <v>0.011157407407407408</v>
      </c>
      <c r="Q31" s="91"/>
      <c r="R31" s="92"/>
      <c r="S31" s="28">
        <f>P31+TIME(0,Q31*$Q$2,0)+$R$2*R31</f>
        <v>0.011157407407407408</v>
      </c>
      <c r="T31" s="25">
        <v>13</v>
      </c>
      <c r="U31" s="25"/>
      <c r="V31">
        <f>T31</f>
        <v>13</v>
      </c>
    </row>
    <row r="32" spans="1:22" ht="26.25">
      <c r="A32" s="31">
        <v>23</v>
      </c>
      <c r="B32" s="31" t="s">
        <v>36</v>
      </c>
      <c r="C32" s="31" t="s">
        <v>86</v>
      </c>
      <c r="D32" s="31" t="s">
        <v>73</v>
      </c>
      <c r="E32" s="31" t="s">
        <v>74</v>
      </c>
      <c r="F32" s="25">
        <v>45</v>
      </c>
      <c r="G32" s="25">
        <v>40</v>
      </c>
      <c r="H32" s="27">
        <f>TIME(0,F32,G32)</f>
        <v>0.031712962962962964</v>
      </c>
      <c r="I32" s="25">
        <v>56</v>
      </c>
      <c r="J32" s="25">
        <v>40</v>
      </c>
      <c r="K32" s="27">
        <f>TIME(0,I32,J32)</f>
        <v>0.03935185185185185</v>
      </c>
      <c r="L32" s="91">
        <v>3</v>
      </c>
      <c r="M32" s="91"/>
      <c r="N32" s="25"/>
      <c r="O32" s="25"/>
      <c r="P32" s="27">
        <f>K32-H32-TIME(0,L32,M32)</f>
        <v>0.005555555555555557</v>
      </c>
      <c r="Q32" s="91">
        <v>3</v>
      </c>
      <c r="R32" s="92"/>
      <c r="S32" s="28">
        <f>P32+TIME(0,Q32*$Q$2,0)+$R$2*R32</f>
        <v>0.0076388888888888895</v>
      </c>
      <c r="T32" s="25">
        <v>17</v>
      </c>
      <c r="U32" s="25"/>
      <c r="V32">
        <f>T32</f>
        <v>17</v>
      </c>
    </row>
    <row r="33" spans="1:22" ht="26.25">
      <c r="A33" s="31">
        <v>24</v>
      </c>
      <c r="B33" s="31" t="s">
        <v>36</v>
      </c>
      <c r="C33" s="31" t="s">
        <v>75</v>
      </c>
      <c r="D33" s="31" t="s">
        <v>81</v>
      </c>
      <c r="E33" s="31" t="s">
        <v>81</v>
      </c>
      <c r="F33" s="25"/>
      <c r="G33" s="25"/>
      <c r="H33" s="27">
        <f>TIME(0,F33,G33)</f>
        <v>0</v>
      </c>
      <c r="I33" s="25"/>
      <c r="J33" s="25"/>
      <c r="K33" s="27">
        <f>TIME(0,I33,J33)</f>
        <v>0</v>
      </c>
      <c r="L33" s="91"/>
      <c r="M33" s="91"/>
      <c r="N33" s="25"/>
      <c r="O33" s="25"/>
      <c r="P33" s="27">
        <f>K33-H33-TIME(0,L33,M33)</f>
        <v>0</v>
      </c>
      <c r="Q33" s="91"/>
      <c r="R33" s="92"/>
      <c r="S33" s="28">
        <f>P33+TIME(0,Q33*$Q$2,0)+$R$2*R33</f>
        <v>0</v>
      </c>
      <c r="T33" s="25"/>
      <c r="U33" s="25"/>
      <c r="V33">
        <v>75</v>
      </c>
    </row>
    <row r="34" spans="1:22" ht="15.75">
      <c r="A34" s="31">
        <v>25</v>
      </c>
      <c r="B34" s="31" t="s">
        <v>85</v>
      </c>
      <c r="C34" s="31" t="s">
        <v>305</v>
      </c>
      <c r="D34" s="31" t="s">
        <v>77</v>
      </c>
      <c r="E34" s="31" t="s">
        <v>48</v>
      </c>
      <c r="F34" s="25"/>
      <c r="G34" s="25"/>
      <c r="H34" s="27">
        <f>TIME(0,F34,G34)</f>
        <v>0</v>
      </c>
      <c r="I34" s="25"/>
      <c r="J34" s="25"/>
      <c r="K34" s="27">
        <f>TIME(0,I34,J34)</f>
        <v>0</v>
      </c>
      <c r="L34" s="91"/>
      <c r="M34" s="91"/>
      <c r="N34" s="25"/>
      <c r="O34" s="25"/>
      <c r="P34" s="27">
        <f>K34-H34-TIME(0,L34,M34)</f>
        <v>0</v>
      </c>
      <c r="Q34" s="91"/>
      <c r="R34" s="92"/>
      <c r="S34" s="28">
        <f>P34+TIME(0,Q34*$Q$2,0)+$R$2*R34</f>
        <v>0</v>
      </c>
      <c r="T34" s="25">
        <v>17</v>
      </c>
      <c r="U34" s="25"/>
      <c r="V34">
        <v>48</v>
      </c>
    </row>
    <row r="35" spans="1:22" ht="15.75">
      <c r="A35" s="31">
        <v>26</v>
      </c>
      <c r="B35" s="31" t="s">
        <v>85</v>
      </c>
      <c r="C35" s="31" t="s">
        <v>76</v>
      </c>
      <c r="D35" s="31" t="s">
        <v>77</v>
      </c>
      <c r="E35" s="31" t="s">
        <v>48</v>
      </c>
      <c r="F35" s="25"/>
      <c r="G35" s="25"/>
      <c r="H35" s="27">
        <f>TIME(0,F35,G35)</f>
        <v>0</v>
      </c>
      <c r="I35" s="25"/>
      <c r="J35" s="25"/>
      <c r="K35" s="27">
        <f>TIME(0,I35,J35)</f>
        <v>0</v>
      </c>
      <c r="L35" s="91"/>
      <c r="M35" s="91"/>
      <c r="N35" s="25"/>
      <c r="O35" s="25"/>
      <c r="P35" s="27">
        <f>K35-H35-TIME(0,L35,M35)</f>
        <v>0</v>
      </c>
      <c r="Q35" s="91"/>
      <c r="R35" s="92"/>
      <c r="S35" s="28">
        <f>P35+TIME(0,Q35*$Q$2,0)+$R$2*R35</f>
        <v>0</v>
      </c>
      <c r="T35" s="25">
        <v>17</v>
      </c>
      <c r="U35" s="25"/>
      <c r="V35">
        <v>48</v>
      </c>
    </row>
    <row r="36" spans="1:22" ht="15.75">
      <c r="A36" s="31">
        <v>27</v>
      </c>
      <c r="B36" s="31" t="s">
        <v>36</v>
      </c>
      <c r="C36" s="31" t="s">
        <v>78</v>
      </c>
      <c r="D36" s="31" t="s">
        <v>77</v>
      </c>
      <c r="E36" s="31" t="s">
        <v>48</v>
      </c>
      <c r="F36" s="25"/>
      <c r="G36" s="25"/>
      <c r="H36" s="27">
        <f>TIME(0,F36,G36)</f>
        <v>0</v>
      </c>
      <c r="I36" s="25"/>
      <c r="J36" s="25"/>
      <c r="K36" s="27">
        <f>TIME(0,I36,J36)</f>
        <v>0</v>
      </c>
      <c r="L36" s="91"/>
      <c r="M36" s="91"/>
      <c r="N36" s="25"/>
      <c r="O36" s="25"/>
      <c r="P36" s="27">
        <f>K36-H36-TIME(0,L36,M36)</f>
        <v>0</v>
      </c>
      <c r="Q36" s="91"/>
      <c r="R36" s="92"/>
      <c r="S36" s="28">
        <f>P36+TIME(0,Q36*$Q$2,0)+$R$2*R36</f>
        <v>0</v>
      </c>
      <c r="T36" s="25"/>
      <c r="U36" s="25"/>
      <c r="V36">
        <v>75</v>
      </c>
    </row>
    <row r="37" spans="1:22" ht="15.75">
      <c r="A37" s="31">
        <v>28</v>
      </c>
      <c r="B37" s="31" t="s">
        <v>85</v>
      </c>
      <c r="C37" s="31" t="s">
        <v>79</v>
      </c>
      <c r="D37" s="31" t="s">
        <v>77</v>
      </c>
      <c r="E37" s="31" t="s">
        <v>48</v>
      </c>
      <c r="F37" s="25">
        <v>45</v>
      </c>
      <c r="G37" s="25"/>
      <c r="H37" s="27">
        <f>TIME(0,F37,G37)</f>
        <v>0.03125</v>
      </c>
      <c r="I37" s="25">
        <v>56</v>
      </c>
      <c r="J37" s="25">
        <v>55</v>
      </c>
      <c r="K37" s="27">
        <f>TIME(0,I37,J37)</f>
        <v>0.039525462962962964</v>
      </c>
      <c r="L37" s="91"/>
      <c r="M37" s="91"/>
      <c r="N37" s="25"/>
      <c r="O37" s="25"/>
      <c r="P37" s="27">
        <f>K37-H37-TIME(0,L37,M37)</f>
        <v>0.008275462962962964</v>
      </c>
      <c r="Q37" s="91"/>
      <c r="R37" s="92">
        <v>2</v>
      </c>
      <c r="S37" s="28">
        <f>P37+TIME(0,Q37*$Q$2,0)+$R$2*R37</f>
        <v>0.010358796296296297</v>
      </c>
      <c r="T37" s="25">
        <v>10</v>
      </c>
      <c r="U37" s="25"/>
      <c r="V37">
        <f>T37</f>
        <v>10</v>
      </c>
    </row>
    <row r="38" spans="1:22" ht="26.25">
      <c r="A38" s="31">
        <v>29</v>
      </c>
      <c r="B38" s="31" t="s">
        <v>85</v>
      </c>
      <c r="C38" s="31" t="s">
        <v>82</v>
      </c>
      <c r="D38" s="31" t="s">
        <v>202</v>
      </c>
      <c r="E38" s="31" t="s">
        <v>48</v>
      </c>
      <c r="F38" s="25">
        <v>29</v>
      </c>
      <c r="G38" s="25"/>
      <c r="H38" s="27">
        <f>TIME(0,F38,G38)</f>
        <v>0.02013888888888889</v>
      </c>
      <c r="I38" s="25">
        <v>40</v>
      </c>
      <c r="J38" s="25">
        <v>35</v>
      </c>
      <c r="K38" s="27">
        <f>TIME(0,I38,J38)</f>
        <v>0.028182870370370372</v>
      </c>
      <c r="L38" s="91">
        <v>1</v>
      </c>
      <c r="M38" s="91">
        <v>50</v>
      </c>
      <c r="N38" s="25"/>
      <c r="O38" s="25"/>
      <c r="P38" s="27">
        <f>K38-H38-TIME(0,L38,M38)</f>
        <v>0.0067708333333333336</v>
      </c>
      <c r="Q38" s="91"/>
      <c r="R38" s="92">
        <v>2</v>
      </c>
      <c r="S38" s="28">
        <f>P38+TIME(0,Q38*$Q$2,0)+$R$2*R38</f>
        <v>0.008854166666666666</v>
      </c>
      <c r="T38" s="25">
        <v>6</v>
      </c>
      <c r="U38" s="25"/>
      <c r="V38">
        <f>T38</f>
        <v>6</v>
      </c>
    </row>
    <row r="39" spans="1:22" ht="26.25">
      <c r="A39" s="31">
        <v>30</v>
      </c>
      <c r="B39" s="31" t="s">
        <v>85</v>
      </c>
      <c r="C39" s="31" t="s">
        <v>83</v>
      </c>
      <c r="D39" s="31" t="s">
        <v>202</v>
      </c>
      <c r="E39" s="31" t="s">
        <v>48</v>
      </c>
      <c r="F39" s="25"/>
      <c r="G39" s="25"/>
      <c r="H39" s="27">
        <f>TIME(0,F39,G39)</f>
        <v>0</v>
      </c>
      <c r="I39" s="25"/>
      <c r="J39" s="25"/>
      <c r="K39" s="27">
        <f>TIME(0,I39,J39)</f>
        <v>0</v>
      </c>
      <c r="L39" s="91"/>
      <c r="M39" s="91"/>
      <c r="N39" s="25"/>
      <c r="O39" s="25"/>
      <c r="P39" s="27">
        <f>K39-H39-TIME(0,L39,M39)</f>
        <v>0</v>
      </c>
      <c r="Q39" s="91"/>
      <c r="R39" s="92"/>
      <c r="S39" s="28">
        <f>P39+TIME(0,Q39*$Q$2,0)+$R$2*R39</f>
        <v>0</v>
      </c>
      <c r="T39" s="25">
        <v>17</v>
      </c>
      <c r="U39" s="25"/>
      <c r="V39">
        <v>48</v>
      </c>
    </row>
    <row r="40" spans="1:22" ht="26.25">
      <c r="A40" s="31">
        <v>31</v>
      </c>
      <c r="B40" s="31" t="s">
        <v>36</v>
      </c>
      <c r="C40" s="31" t="s">
        <v>84</v>
      </c>
      <c r="D40" s="31" t="s">
        <v>202</v>
      </c>
      <c r="E40" s="31" t="s">
        <v>48</v>
      </c>
      <c r="F40" s="25">
        <v>25</v>
      </c>
      <c r="G40" s="25">
        <v>0</v>
      </c>
      <c r="H40" s="27">
        <f>TIME(0,F40,G40)</f>
        <v>0.017361111111111112</v>
      </c>
      <c r="I40" s="25">
        <v>33</v>
      </c>
      <c r="J40" s="25"/>
      <c r="K40" s="27">
        <f>TIME(0,I40,J40)</f>
        <v>0.02291666666666667</v>
      </c>
      <c r="L40" s="91"/>
      <c r="M40" s="91"/>
      <c r="N40" s="25"/>
      <c r="O40" s="25"/>
      <c r="P40" s="27">
        <f>K40-H40-TIME(0,L40,M40)</f>
        <v>0.005555555555555557</v>
      </c>
      <c r="Q40" s="91"/>
      <c r="R40" s="92"/>
      <c r="S40" s="28">
        <f>P40+TIME(0,Q40*$Q$2,0)+$R$2*R40</f>
        <v>0.005555555555555557</v>
      </c>
      <c r="T40" s="25">
        <v>8</v>
      </c>
      <c r="U40" s="25"/>
      <c r="V40">
        <f>T40</f>
        <v>8</v>
      </c>
    </row>
    <row r="41" spans="1:22" ht="26.25">
      <c r="A41" s="31">
        <v>32</v>
      </c>
      <c r="B41" s="31" t="s">
        <v>36</v>
      </c>
      <c r="C41" s="31" t="s">
        <v>87</v>
      </c>
      <c r="D41" s="31" t="s">
        <v>63</v>
      </c>
      <c r="E41" s="31" t="s">
        <v>221</v>
      </c>
      <c r="F41" s="25"/>
      <c r="G41" s="25"/>
      <c r="H41" s="27">
        <f>TIME(0,F41,G41)</f>
        <v>0</v>
      </c>
      <c r="I41" s="25"/>
      <c r="J41" s="25"/>
      <c r="K41" s="27">
        <f>TIME(0,I41,J41)</f>
        <v>0</v>
      </c>
      <c r="L41" s="91"/>
      <c r="M41" s="91"/>
      <c r="N41" s="25"/>
      <c r="O41" s="25"/>
      <c r="P41" s="27">
        <f>K41-H41-TIME(0,L41,M41)</f>
        <v>0</v>
      </c>
      <c r="Q41" s="91"/>
      <c r="R41" s="92"/>
      <c r="S41" s="28">
        <f>P41+TIME(0,Q41*$Q$2,0)+$R$2*R41</f>
        <v>0</v>
      </c>
      <c r="T41" s="25"/>
      <c r="U41" s="25"/>
      <c r="V41">
        <v>75</v>
      </c>
    </row>
    <row r="42" spans="1:22" ht="26.25">
      <c r="A42" s="31">
        <v>33</v>
      </c>
      <c r="B42" s="31" t="s">
        <v>36</v>
      </c>
      <c r="C42" s="31" t="s">
        <v>88</v>
      </c>
      <c r="D42" s="31" t="s">
        <v>63</v>
      </c>
      <c r="E42" s="31" t="s">
        <v>221</v>
      </c>
      <c r="F42" s="25">
        <v>12</v>
      </c>
      <c r="G42" s="25"/>
      <c r="H42" s="27">
        <f>TIME(0,F42,G42)</f>
        <v>0.008333333333333333</v>
      </c>
      <c r="I42" s="25">
        <v>23</v>
      </c>
      <c r="J42" s="25">
        <v>56</v>
      </c>
      <c r="K42" s="27">
        <f>TIME(0,I42,J42)</f>
        <v>0.016620370370370372</v>
      </c>
      <c r="L42" s="91"/>
      <c r="M42" s="91"/>
      <c r="N42" s="25"/>
      <c r="O42" s="25"/>
      <c r="P42" s="27">
        <f>K42-H42-TIME(0,L42,M42)</f>
        <v>0.008287037037037039</v>
      </c>
      <c r="Q42" s="91"/>
      <c r="R42" s="92"/>
      <c r="S42" s="28">
        <f>P42+TIME(0,Q42*$Q$2,0)+$R$2*R42</f>
        <v>0.008287037037037039</v>
      </c>
      <c r="T42" s="25">
        <v>20</v>
      </c>
      <c r="U42" s="25"/>
      <c r="V42">
        <f>T42</f>
        <v>20</v>
      </c>
    </row>
    <row r="43" spans="1:22" ht="15.75">
      <c r="A43" s="31">
        <v>34</v>
      </c>
      <c r="B43" s="31" t="s">
        <v>36</v>
      </c>
      <c r="C43" s="31" t="s">
        <v>89</v>
      </c>
      <c r="D43" s="31" t="s">
        <v>202</v>
      </c>
      <c r="E43" s="31" t="s">
        <v>48</v>
      </c>
      <c r="F43" s="25">
        <v>21</v>
      </c>
      <c r="G43" s="25">
        <v>0</v>
      </c>
      <c r="H43" s="27">
        <f>TIME(0,F43,G43)</f>
        <v>0.014583333333333332</v>
      </c>
      <c r="I43" s="25">
        <v>28</v>
      </c>
      <c r="J43" s="25"/>
      <c r="K43" s="27">
        <f>TIME(0,I43,J43)</f>
        <v>0.019444444444444445</v>
      </c>
      <c r="L43" s="91"/>
      <c r="M43" s="91"/>
      <c r="N43" s="25"/>
      <c r="O43" s="25"/>
      <c r="P43" s="27">
        <f>K43-H43-TIME(0,L43,M43)</f>
        <v>0.004861111111111113</v>
      </c>
      <c r="Q43" s="91"/>
      <c r="R43" s="92"/>
      <c r="S43" s="28">
        <f>P43+TIME(0,Q43*$Q$2,0)+$R$2*R43</f>
        <v>0.004861111111111113</v>
      </c>
      <c r="T43" s="25">
        <v>4</v>
      </c>
      <c r="U43" s="25"/>
      <c r="V43">
        <f>T43</f>
        <v>4</v>
      </c>
    </row>
    <row r="44" spans="1:22" ht="26.25">
      <c r="A44" s="31">
        <v>35</v>
      </c>
      <c r="B44" s="31" t="s">
        <v>36</v>
      </c>
      <c r="C44" s="31" t="s">
        <v>90</v>
      </c>
      <c r="D44" s="31" t="s">
        <v>92</v>
      </c>
      <c r="E44" s="31" t="s">
        <v>91</v>
      </c>
      <c r="F44" s="25"/>
      <c r="G44" s="25"/>
      <c r="H44" s="27">
        <f>TIME(0,F44,G44)</f>
        <v>0</v>
      </c>
      <c r="I44" s="25"/>
      <c r="J44" s="25"/>
      <c r="K44" s="27">
        <f>TIME(0,I44,J44)</f>
        <v>0</v>
      </c>
      <c r="L44" s="91"/>
      <c r="M44" s="91"/>
      <c r="N44" s="25"/>
      <c r="O44" s="25"/>
      <c r="P44" s="27">
        <f>K44-H44-TIME(0,L44,M44)</f>
        <v>0</v>
      </c>
      <c r="Q44" s="91"/>
      <c r="R44" s="92"/>
      <c r="S44" s="28">
        <f>P44+TIME(0,Q44*$Q$2,0)+$R$2*R44</f>
        <v>0</v>
      </c>
      <c r="T44" s="25"/>
      <c r="U44" s="25"/>
      <c r="V44">
        <v>75</v>
      </c>
    </row>
    <row r="45" spans="1:22" ht="26.25">
      <c r="A45" s="31">
        <v>36</v>
      </c>
      <c r="B45" s="31" t="s">
        <v>85</v>
      </c>
      <c r="C45" s="31" t="s">
        <v>93</v>
      </c>
      <c r="D45" s="31" t="s">
        <v>92</v>
      </c>
      <c r="E45" s="31" t="s">
        <v>91</v>
      </c>
      <c r="F45" s="25"/>
      <c r="G45" s="25"/>
      <c r="H45" s="27">
        <f>TIME(0,F45,G45)</f>
        <v>0</v>
      </c>
      <c r="I45" s="25"/>
      <c r="J45" s="25"/>
      <c r="K45" s="27">
        <f>TIME(0,I45,J45)</f>
        <v>0</v>
      </c>
      <c r="L45" s="91"/>
      <c r="M45" s="91"/>
      <c r="N45" s="25"/>
      <c r="O45" s="25"/>
      <c r="P45" s="27">
        <f>K45-H45-TIME(0,L45,M45)</f>
        <v>0</v>
      </c>
      <c r="Q45" s="91"/>
      <c r="R45" s="92"/>
      <c r="S45" s="28">
        <f>P45+TIME(0,Q45*$Q$2,0)+$R$2*R45</f>
        <v>0</v>
      </c>
      <c r="T45" s="25">
        <v>17</v>
      </c>
      <c r="U45" s="25"/>
      <c r="V45">
        <v>48</v>
      </c>
    </row>
    <row r="46" spans="1:22" ht="26.25">
      <c r="A46" s="31">
        <v>37</v>
      </c>
      <c r="B46" s="31" t="s">
        <v>36</v>
      </c>
      <c r="C46" s="31" t="s">
        <v>94</v>
      </c>
      <c r="D46" s="31" t="s">
        <v>92</v>
      </c>
      <c r="E46" s="31" t="s">
        <v>91</v>
      </c>
      <c r="F46" s="25">
        <v>3</v>
      </c>
      <c r="G46" s="25"/>
      <c r="H46" s="27">
        <f>TIME(0,F46,G46)</f>
        <v>0.0020833333333333333</v>
      </c>
      <c r="I46" s="25">
        <v>10</v>
      </c>
      <c r="J46" s="25"/>
      <c r="K46" s="27">
        <f>TIME(0,I46,J46)</f>
        <v>0.006944444444444444</v>
      </c>
      <c r="L46" s="91">
        <v>0</v>
      </c>
      <c r="M46" s="91">
        <v>37</v>
      </c>
      <c r="N46" s="25"/>
      <c r="O46" s="25"/>
      <c r="P46" s="27">
        <f>K46-H46-TIME(0,L46,M46)</f>
        <v>0.00443287037037037</v>
      </c>
      <c r="Q46" s="91"/>
      <c r="R46" s="92"/>
      <c r="S46" s="28">
        <f>P46+TIME(0,Q46*$Q$2,0)+$R$2*R46</f>
        <v>0.00443287037037037</v>
      </c>
      <c r="T46" s="25">
        <v>2</v>
      </c>
      <c r="U46" s="25"/>
      <c r="V46">
        <f>T46</f>
        <v>2</v>
      </c>
    </row>
    <row r="47" spans="1:22" ht="39">
      <c r="A47" s="31">
        <v>38</v>
      </c>
      <c r="B47" s="31" t="s">
        <v>85</v>
      </c>
      <c r="C47" s="31" t="s">
        <v>96</v>
      </c>
      <c r="D47" s="31" t="s">
        <v>205</v>
      </c>
      <c r="E47" s="31" t="s">
        <v>221</v>
      </c>
      <c r="F47" s="25">
        <v>21</v>
      </c>
      <c r="G47" s="25"/>
      <c r="H47" s="27">
        <f>TIME(0,F47,G47)</f>
        <v>0.014583333333333332</v>
      </c>
      <c r="I47" s="25">
        <v>36</v>
      </c>
      <c r="J47" s="25">
        <v>4</v>
      </c>
      <c r="K47" s="27">
        <f>TIME(0,I47,J47)</f>
        <v>0.0250462962962963</v>
      </c>
      <c r="L47" s="91"/>
      <c r="M47" s="91"/>
      <c r="N47" s="25"/>
      <c r="O47" s="25"/>
      <c r="P47" s="27">
        <f>K47-H47-TIME(0,L47,M47)</f>
        <v>0.010462962962962967</v>
      </c>
      <c r="Q47" s="91"/>
      <c r="R47" s="92"/>
      <c r="S47" s="28">
        <f>P47+TIME(0,Q47*$Q$2,0)+$R$2*R47</f>
        <v>0.010462962962962967</v>
      </c>
      <c r="T47" s="25">
        <v>11</v>
      </c>
      <c r="U47" s="25"/>
      <c r="V47">
        <f>T47</f>
        <v>11</v>
      </c>
    </row>
    <row r="48" spans="1:22" ht="15.75">
      <c r="A48" s="31">
        <v>39</v>
      </c>
      <c r="B48" s="31" t="s">
        <v>85</v>
      </c>
      <c r="C48" s="31" t="s">
        <v>95</v>
      </c>
      <c r="D48" s="31" t="s">
        <v>97</v>
      </c>
      <c r="E48" s="31" t="s">
        <v>48</v>
      </c>
      <c r="F48" s="25"/>
      <c r="G48" s="25"/>
      <c r="H48" s="27">
        <f>TIME(0,F48,G48)</f>
        <v>0</v>
      </c>
      <c r="I48" s="25"/>
      <c r="J48" s="25"/>
      <c r="K48" s="27">
        <f>TIME(0,I48,J48)</f>
        <v>0</v>
      </c>
      <c r="L48" s="91"/>
      <c r="M48" s="91"/>
      <c r="N48" s="25"/>
      <c r="O48" s="25"/>
      <c r="P48" s="27">
        <f>K48-H48-TIME(0,L48,M48)</f>
        <v>0</v>
      </c>
      <c r="Q48" s="91"/>
      <c r="R48" s="92"/>
      <c r="S48" s="28">
        <f>P48+TIME(0,Q48*$Q$2,0)+$R$2*R48</f>
        <v>0</v>
      </c>
      <c r="T48" s="25">
        <v>17</v>
      </c>
      <c r="U48" s="25"/>
      <c r="V48">
        <v>48</v>
      </c>
    </row>
    <row r="49" spans="1:22" ht="15.75">
      <c r="A49" s="31">
        <v>40</v>
      </c>
      <c r="B49" s="31" t="s">
        <v>36</v>
      </c>
      <c r="C49" s="31" t="s">
        <v>98</v>
      </c>
      <c r="D49" s="31" t="s">
        <v>100</v>
      </c>
      <c r="E49" s="31" t="s">
        <v>91</v>
      </c>
      <c r="F49" s="25"/>
      <c r="G49" s="25"/>
      <c r="H49" s="27">
        <f>TIME(0,F49,G49)</f>
        <v>0</v>
      </c>
      <c r="I49" s="25"/>
      <c r="J49" s="25"/>
      <c r="K49" s="27">
        <f>TIME(0,I49,J49)</f>
        <v>0</v>
      </c>
      <c r="L49" s="91"/>
      <c r="M49" s="91"/>
      <c r="N49" s="25"/>
      <c r="O49" s="25"/>
      <c r="P49" s="27">
        <f>K49-H49-TIME(0,L49,M49)</f>
        <v>0</v>
      </c>
      <c r="Q49" s="91"/>
      <c r="R49" s="92"/>
      <c r="S49" s="28">
        <f>P49+TIME(0,Q49*$Q$2,0)+$R$2*R49</f>
        <v>0</v>
      </c>
      <c r="T49" s="25"/>
      <c r="U49" s="25"/>
      <c r="V49">
        <v>75</v>
      </c>
    </row>
    <row r="50" spans="1:22" ht="15.75">
      <c r="A50" s="31">
        <v>41</v>
      </c>
      <c r="B50" s="31" t="s">
        <v>36</v>
      </c>
      <c r="C50" s="31" t="s">
        <v>101</v>
      </c>
      <c r="D50" s="31" t="s">
        <v>100</v>
      </c>
      <c r="E50" s="31" t="s">
        <v>91</v>
      </c>
      <c r="F50" s="25"/>
      <c r="G50" s="25"/>
      <c r="H50" s="27">
        <f>TIME(0,F50,G50)</f>
        <v>0</v>
      </c>
      <c r="I50" s="25"/>
      <c r="J50" s="25"/>
      <c r="K50" s="27">
        <f>TIME(0,I50,J50)</f>
        <v>0</v>
      </c>
      <c r="L50" s="91"/>
      <c r="M50" s="91"/>
      <c r="N50" s="25"/>
      <c r="O50" s="25"/>
      <c r="P50" s="27">
        <f>K50-H50-TIME(0,L50,M50)</f>
        <v>0</v>
      </c>
      <c r="Q50" s="91"/>
      <c r="R50" s="92"/>
      <c r="S50" s="28">
        <f>P50+TIME(0,Q50*$Q$2,0)+$R$2*R50</f>
        <v>0</v>
      </c>
      <c r="T50" s="25"/>
      <c r="U50" s="25"/>
      <c r="V50">
        <v>75</v>
      </c>
    </row>
    <row r="51" spans="1:22" ht="15.75">
      <c r="A51" s="31">
        <v>42</v>
      </c>
      <c r="B51" s="31" t="s">
        <v>85</v>
      </c>
      <c r="C51" s="31" t="s">
        <v>102</v>
      </c>
      <c r="D51" s="31" t="s">
        <v>100</v>
      </c>
      <c r="E51" s="31" t="s">
        <v>91</v>
      </c>
      <c r="F51" s="25"/>
      <c r="G51" s="25"/>
      <c r="H51" s="27">
        <f>TIME(0,F51,G51)</f>
        <v>0</v>
      </c>
      <c r="I51" s="25"/>
      <c r="J51" s="25"/>
      <c r="K51" s="27">
        <f>TIME(0,I51,J51)</f>
        <v>0</v>
      </c>
      <c r="L51" s="91"/>
      <c r="M51" s="91"/>
      <c r="N51" s="25"/>
      <c r="O51" s="25"/>
      <c r="P51" s="27">
        <f>K51-H51-TIME(0,L51,M51)</f>
        <v>0</v>
      </c>
      <c r="Q51" s="91"/>
      <c r="R51" s="92"/>
      <c r="S51" s="28">
        <f>P51+TIME(0,Q51*$Q$2,0)+$R$2*R51</f>
        <v>0</v>
      </c>
      <c r="T51" s="25">
        <v>17</v>
      </c>
      <c r="U51" s="25"/>
      <c r="V51">
        <v>48</v>
      </c>
    </row>
    <row r="52" spans="1:22" ht="26.25">
      <c r="A52" s="31">
        <v>43</v>
      </c>
      <c r="B52" s="31" t="s">
        <v>36</v>
      </c>
      <c r="C52" s="31" t="s">
        <v>103</v>
      </c>
      <c r="D52" s="31" t="s">
        <v>104</v>
      </c>
      <c r="E52" s="31" t="s">
        <v>91</v>
      </c>
      <c r="F52" s="25"/>
      <c r="G52" s="25"/>
      <c r="H52" s="27">
        <f>TIME(0,F52,G52)</f>
        <v>0</v>
      </c>
      <c r="I52" s="25"/>
      <c r="J52" s="25"/>
      <c r="K52" s="27">
        <f>TIME(0,I52,J52)</f>
        <v>0</v>
      </c>
      <c r="L52" s="91"/>
      <c r="M52" s="91"/>
      <c r="N52" s="25"/>
      <c r="O52" s="25"/>
      <c r="P52" s="27">
        <f>K52-H52-TIME(0,L52,M52)</f>
        <v>0</v>
      </c>
      <c r="Q52" s="91"/>
      <c r="R52" s="92"/>
      <c r="S52" s="28">
        <f>P52+TIME(0,Q52*$Q$2,0)+$R$2*R52</f>
        <v>0</v>
      </c>
      <c r="T52" s="25"/>
      <c r="U52" s="25"/>
      <c r="V52">
        <v>75</v>
      </c>
    </row>
    <row r="53" spans="1:22" ht="26.25">
      <c r="A53" s="31">
        <v>44</v>
      </c>
      <c r="B53" s="31" t="s">
        <v>36</v>
      </c>
      <c r="C53" s="31" t="s">
        <v>105</v>
      </c>
      <c r="D53" s="31" t="s">
        <v>104</v>
      </c>
      <c r="E53" s="31" t="s">
        <v>91</v>
      </c>
      <c r="F53" s="25">
        <v>33</v>
      </c>
      <c r="G53" s="25"/>
      <c r="H53" s="27">
        <f>TIME(0,F53,G53)</f>
        <v>0.02291666666666667</v>
      </c>
      <c r="I53" s="25">
        <v>40</v>
      </c>
      <c r="J53" s="25">
        <v>25</v>
      </c>
      <c r="K53" s="27">
        <f>TIME(0,I53,J53)</f>
        <v>0.028067129629629626</v>
      </c>
      <c r="L53" s="91"/>
      <c r="M53" s="91"/>
      <c r="N53" s="25"/>
      <c r="O53" s="25"/>
      <c r="P53" s="27">
        <f>K53-H53-TIME(0,L53,M53)</f>
        <v>0.005150462962962957</v>
      </c>
      <c r="Q53" s="91"/>
      <c r="R53" s="92">
        <v>1</v>
      </c>
      <c r="S53" s="28">
        <f>P53+TIME(0,Q53*$Q$2,0)+$R$2*R53</f>
        <v>0.006192129629629624</v>
      </c>
      <c r="T53" s="25">
        <v>10</v>
      </c>
      <c r="U53" s="25"/>
      <c r="V53">
        <f>T53</f>
        <v>10</v>
      </c>
    </row>
    <row r="54" spans="1:22" ht="26.25">
      <c r="A54" s="31">
        <v>45</v>
      </c>
      <c r="B54" s="31" t="s">
        <v>85</v>
      </c>
      <c r="C54" s="31" t="s">
        <v>106</v>
      </c>
      <c r="D54" s="31" t="s">
        <v>104</v>
      </c>
      <c r="E54" s="31" t="s">
        <v>91</v>
      </c>
      <c r="F54" s="25"/>
      <c r="G54" s="25"/>
      <c r="H54" s="27">
        <f>TIME(0,F54,G54)</f>
        <v>0</v>
      </c>
      <c r="I54" s="25"/>
      <c r="J54" s="25"/>
      <c r="K54" s="27">
        <f>TIME(0,I54,J54)</f>
        <v>0</v>
      </c>
      <c r="L54" s="91"/>
      <c r="M54" s="91"/>
      <c r="N54" s="25"/>
      <c r="O54" s="25"/>
      <c r="P54" s="27">
        <f>K54-H54-TIME(0,L54,M54)</f>
        <v>0</v>
      </c>
      <c r="Q54" s="91"/>
      <c r="R54" s="92"/>
      <c r="S54" s="28">
        <f>P54+TIME(0,Q54*$Q$2,0)+$R$2*R54</f>
        <v>0</v>
      </c>
      <c r="T54" s="25">
        <v>17</v>
      </c>
      <c r="U54" s="25"/>
      <c r="V54">
        <v>48</v>
      </c>
    </row>
    <row r="55" spans="1:22" ht="26.25">
      <c r="A55" s="31">
        <v>46</v>
      </c>
      <c r="B55" s="31" t="s">
        <v>36</v>
      </c>
      <c r="C55" s="31" t="s">
        <v>107</v>
      </c>
      <c r="D55" s="31" t="s">
        <v>104</v>
      </c>
      <c r="E55" s="31" t="s">
        <v>91</v>
      </c>
      <c r="F55" s="25"/>
      <c r="G55" s="25"/>
      <c r="H55" s="27">
        <f>TIME(0,F55,G55)</f>
        <v>0</v>
      </c>
      <c r="I55" s="25"/>
      <c r="J55" s="25"/>
      <c r="K55" s="27">
        <f>TIME(0,I55,J55)</f>
        <v>0</v>
      </c>
      <c r="L55" s="91"/>
      <c r="M55" s="91"/>
      <c r="N55" s="25"/>
      <c r="O55" s="25"/>
      <c r="P55" s="27">
        <f>K55-H55-TIME(0,L55,M55)</f>
        <v>0</v>
      </c>
      <c r="Q55" s="91"/>
      <c r="R55" s="92"/>
      <c r="S55" s="28">
        <f>P55+TIME(0,Q55*$Q$2,0)+$R$2*R55</f>
        <v>0</v>
      </c>
      <c r="T55" s="25"/>
      <c r="U55" s="25"/>
      <c r="V55">
        <v>75</v>
      </c>
    </row>
    <row r="56" spans="1:22" ht="26.25">
      <c r="A56" s="31">
        <v>47</v>
      </c>
      <c r="B56" s="31" t="s">
        <v>36</v>
      </c>
      <c r="C56" s="31" t="s">
        <v>108</v>
      </c>
      <c r="D56" s="31" t="s">
        <v>104</v>
      </c>
      <c r="E56" s="31" t="s">
        <v>91</v>
      </c>
      <c r="F56" s="25"/>
      <c r="G56" s="25"/>
      <c r="H56" s="27">
        <f>TIME(0,F56,G56)</f>
        <v>0</v>
      </c>
      <c r="I56" s="25"/>
      <c r="J56" s="25"/>
      <c r="K56" s="27">
        <f>TIME(0,I56,J56)</f>
        <v>0</v>
      </c>
      <c r="L56" s="91"/>
      <c r="M56" s="91"/>
      <c r="N56" s="25"/>
      <c r="O56" s="25"/>
      <c r="P56" s="27">
        <f>K56-H56-TIME(0,L56,M56)</f>
        <v>0</v>
      </c>
      <c r="Q56" s="91"/>
      <c r="R56" s="92"/>
      <c r="S56" s="28">
        <f>P56+TIME(0,Q56*$Q$2,0)+$R$2*R56</f>
        <v>0</v>
      </c>
      <c r="T56" s="25">
        <v>17</v>
      </c>
      <c r="U56" s="25"/>
      <c r="V56">
        <v>48</v>
      </c>
    </row>
    <row r="57" spans="1:22" ht="26.25">
      <c r="A57" s="31">
        <v>48</v>
      </c>
      <c r="B57" s="31" t="s">
        <v>36</v>
      </c>
      <c r="C57" s="31" t="s">
        <v>109</v>
      </c>
      <c r="D57" s="31" t="s">
        <v>110</v>
      </c>
      <c r="E57" s="31" t="s">
        <v>48</v>
      </c>
      <c r="F57" s="25">
        <v>0</v>
      </c>
      <c r="G57" s="25">
        <v>0</v>
      </c>
      <c r="H57" s="27">
        <f>TIME(0,F57,G57)</f>
        <v>0</v>
      </c>
      <c r="I57" s="25">
        <v>11</v>
      </c>
      <c r="J57" s="25">
        <v>30</v>
      </c>
      <c r="K57" s="27">
        <f>TIME(0,I57,J57)</f>
        <v>0.007986111111111112</v>
      </c>
      <c r="L57" s="91"/>
      <c r="M57" s="91"/>
      <c r="N57" s="25"/>
      <c r="O57" s="25"/>
      <c r="P57" s="27">
        <f>K57-H57-TIME(0,L57,M57)</f>
        <v>0.007986111111111112</v>
      </c>
      <c r="Q57" s="91"/>
      <c r="R57" s="92">
        <v>2</v>
      </c>
      <c r="S57" s="28">
        <f>P57+TIME(0,Q57*$Q$2,0)+$R$2*R57</f>
        <v>0.010069444444444445</v>
      </c>
      <c r="T57" s="25">
        <v>21</v>
      </c>
      <c r="U57" s="25"/>
      <c r="V57">
        <f>T57</f>
        <v>21</v>
      </c>
    </row>
    <row r="58" spans="1:22" ht="26.25">
      <c r="A58" s="31">
        <v>49</v>
      </c>
      <c r="B58" s="31" t="s">
        <v>85</v>
      </c>
      <c r="C58" s="31" t="s">
        <v>111</v>
      </c>
      <c r="D58" s="31" t="s">
        <v>110</v>
      </c>
      <c r="E58" s="31" t="s">
        <v>48</v>
      </c>
      <c r="F58" s="25"/>
      <c r="G58" s="25"/>
      <c r="H58" s="27">
        <f>TIME(0,F58,G58)</f>
        <v>0</v>
      </c>
      <c r="I58" s="25"/>
      <c r="J58" s="25"/>
      <c r="K58" s="27">
        <f>TIME(0,I58,J58)</f>
        <v>0</v>
      </c>
      <c r="L58" s="91"/>
      <c r="M58" s="91"/>
      <c r="N58" s="25"/>
      <c r="O58" s="25"/>
      <c r="P58" s="27">
        <f>K58-H58-TIME(0,L58,M58)</f>
        <v>0</v>
      </c>
      <c r="Q58" s="91"/>
      <c r="R58" s="92"/>
      <c r="S58" s="28">
        <f>P58+TIME(0,Q58*$Q$2,0)+$R$2*R58</f>
        <v>0</v>
      </c>
      <c r="T58" s="25">
        <v>17</v>
      </c>
      <c r="U58" s="25"/>
      <c r="V58">
        <v>48</v>
      </c>
    </row>
    <row r="59" spans="1:22" ht="26.25">
      <c r="A59" s="31">
        <v>50</v>
      </c>
      <c r="B59" s="31" t="s">
        <v>36</v>
      </c>
      <c r="C59" s="31" t="s">
        <v>112</v>
      </c>
      <c r="D59" s="31" t="s">
        <v>110</v>
      </c>
      <c r="E59" s="31" t="s">
        <v>48</v>
      </c>
      <c r="F59" s="25"/>
      <c r="G59" s="25"/>
      <c r="H59" s="27">
        <f>TIME(0,F59,G59)</f>
        <v>0</v>
      </c>
      <c r="I59" s="25"/>
      <c r="J59" s="25"/>
      <c r="K59" s="27">
        <f>TIME(0,I59,J59)</f>
        <v>0</v>
      </c>
      <c r="L59" s="91"/>
      <c r="M59" s="91"/>
      <c r="N59" s="25"/>
      <c r="O59" s="25"/>
      <c r="P59" s="27">
        <f>K59-H59-TIME(0,L59,M59)</f>
        <v>0</v>
      </c>
      <c r="Q59" s="91"/>
      <c r="R59" s="92"/>
      <c r="S59" s="28">
        <f>P59+TIME(0,Q59*$Q$2,0)+$R$2*R59</f>
        <v>0</v>
      </c>
      <c r="T59" s="25"/>
      <c r="U59" s="25"/>
      <c r="V59">
        <v>75</v>
      </c>
    </row>
    <row r="60" spans="1:22" ht="15.75">
      <c r="A60" s="31">
        <v>51</v>
      </c>
      <c r="B60" s="31" t="s">
        <v>36</v>
      </c>
      <c r="C60" s="31" t="s">
        <v>113</v>
      </c>
      <c r="D60" s="31" t="s">
        <v>100</v>
      </c>
      <c r="E60" s="31" t="s">
        <v>91</v>
      </c>
      <c r="F60" s="25"/>
      <c r="G60" s="25"/>
      <c r="H60" s="27">
        <f>TIME(0,F60,G60)</f>
        <v>0</v>
      </c>
      <c r="I60" s="25"/>
      <c r="J60" s="25"/>
      <c r="K60" s="27">
        <f>TIME(0,I60,J60)</f>
        <v>0</v>
      </c>
      <c r="L60" s="91"/>
      <c r="M60" s="91"/>
      <c r="N60" s="25"/>
      <c r="O60" s="25"/>
      <c r="P60" s="27">
        <f>K60-H60-TIME(0,L60,M60)</f>
        <v>0</v>
      </c>
      <c r="Q60" s="91"/>
      <c r="R60" s="92"/>
      <c r="S60" s="28">
        <f>P60+TIME(0,Q60*$Q$2,0)+$R$2*R60</f>
        <v>0</v>
      </c>
      <c r="T60" s="25"/>
      <c r="U60" s="25"/>
      <c r="V60">
        <v>75</v>
      </c>
    </row>
    <row r="61" spans="1:22" ht="26.25">
      <c r="A61" s="31">
        <v>52</v>
      </c>
      <c r="B61" s="31" t="s">
        <v>36</v>
      </c>
      <c r="C61" s="31" t="s">
        <v>114</v>
      </c>
      <c r="D61" s="31" t="s">
        <v>115</v>
      </c>
      <c r="E61" s="31" t="s">
        <v>91</v>
      </c>
      <c r="F61" s="25"/>
      <c r="G61" s="25"/>
      <c r="H61" s="27">
        <f>TIME(0,F61,G61)</f>
        <v>0</v>
      </c>
      <c r="I61" s="25"/>
      <c r="J61" s="25"/>
      <c r="K61" s="27">
        <f>TIME(0,I61,J61)</f>
        <v>0</v>
      </c>
      <c r="L61" s="91"/>
      <c r="M61" s="91"/>
      <c r="N61" s="25"/>
      <c r="O61" s="25"/>
      <c r="P61" s="27">
        <f>K61-H61-TIME(0,L61,M61)</f>
        <v>0</v>
      </c>
      <c r="Q61" s="91"/>
      <c r="R61" s="92"/>
      <c r="S61" s="28">
        <f>P61+TIME(0,Q61*$Q$2,0)+$R$2*R61</f>
        <v>0</v>
      </c>
      <c r="T61" s="25"/>
      <c r="U61" s="25"/>
      <c r="V61">
        <v>75</v>
      </c>
    </row>
    <row r="62" spans="1:22" ht="26.25">
      <c r="A62" s="31">
        <v>53</v>
      </c>
      <c r="B62" s="31" t="s">
        <v>36</v>
      </c>
      <c r="C62" s="31" t="s">
        <v>116</v>
      </c>
      <c r="D62" s="31" t="s">
        <v>115</v>
      </c>
      <c r="E62" s="31" t="s">
        <v>91</v>
      </c>
      <c r="F62" s="25"/>
      <c r="G62" s="25"/>
      <c r="H62" s="27">
        <f>TIME(0,F62,G62)</f>
        <v>0</v>
      </c>
      <c r="I62" s="25"/>
      <c r="J62" s="25"/>
      <c r="K62" s="27">
        <f>TIME(0,I62,J62)</f>
        <v>0</v>
      </c>
      <c r="L62" s="91"/>
      <c r="M62" s="91"/>
      <c r="N62" s="25"/>
      <c r="O62" s="25"/>
      <c r="P62" s="27">
        <f>K62-H62-TIME(0,L62,M62)</f>
        <v>0</v>
      </c>
      <c r="Q62" s="91"/>
      <c r="R62" s="92"/>
      <c r="S62" s="28">
        <f>P62+TIME(0,Q62*$Q$2,0)+$R$2*R62</f>
        <v>0</v>
      </c>
      <c r="T62" s="25"/>
      <c r="U62" s="25"/>
      <c r="V62">
        <v>75</v>
      </c>
    </row>
    <row r="63" spans="1:22" ht="26.25">
      <c r="A63" s="31">
        <v>54</v>
      </c>
      <c r="B63" s="31" t="s">
        <v>36</v>
      </c>
      <c r="C63" s="31" t="s">
        <v>117</v>
      </c>
      <c r="D63" s="31" t="s">
        <v>92</v>
      </c>
      <c r="E63" s="31" t="s">
        <v>91</v>
      </c>
      <c r="F63" s="25">
        <v>6</v>
      </c>
      <c r="G63" s="25"/>
      <c r="H63" s="27">
        <f>TIME(0,F63,G63)</f>
        <v>0.004166666666666667</v>
      </c>
      <c r="I63" s="25">
        <v>15</v>
      </c>
      <c r="J63" s="25">
        <v>35</v>
      </c>
      <c r="K63" s="27">
        <f>TIME(0,I63,J63)</f>
        <v>0.01082175925925926</v>
      </c>
      <c r="L63" s="91">
        <v>1</v>
      </c>
      <c r="M63" s="91">
        <v>30</v>
      </c>
      <c r="N63" s="25"/>
      <c r="O63" s="25"/>
      <c r="P63" s="27">
        <f>K63-H63-TIME(0,L63,M63)</f>
        <v>0.005613425925925927</v>
      </c>
      <c r="Q63" s="91"/>
      <c r="R63" s="92"/>
      <c r="S63" s="28">
        <f>P63+TIME(0,Q63*$Q$2,0)+$R$2*R63</f>
        <v>0.005613425925925927</v>
      </c>
      <c r="T63" s="25">
        <v>9</v>
      </c>
      <c r="U63" s="25"/>
      <c r="V63">
        <f>T63</f>
        <v>9</v>
      </c>
    </row>
    <row r="64" spans="1:22" ht="26.25">
      <c r="A64" s="31">
        <v>55</v>
      </c>
      <c r="B64" s="31" t="s">
        <v>36</v>
      </c>
      <c r="C64" s="31" t="s">
        <v>118</v>
      </c>
      <c r="D64" s="31" t="s">
        <v>100</v>
      </c>
      <c r="E64" s="31" t="s">
        <v>99</v>
      </c>
      <c r="F64" s="25"/>
      <c r="G64" s="25"/>
      <c r="H64" s="27">
        <f>TIME(0,F64,G64)</f>
        <v>0</v>
      </c>
      <c r="I64" s="25"/>
      <c r="J64" s="25"/>
      <c r="K64" s="27">
        <f>TIME(0,I64,J64)</f>
        <v>0</v>
      </c>
      <c r="L64" s="91"/>
      <c r="M64" s="91"/>
      <c r="N64" s="25"/>
      <c r="O64" s="25"/>
      <c r="P64" s="27">
        <f>K64-H64-TIME(0,L64,M64)</f>
        <v>0</v>
      </c>
      <c r="Q64" s="91"/>
      <c r="R64" s="92"/>
      <c r="S64" s="28">
        <f>P64+TIME(0,Q64*$Q$2,0)+$R$2*R64</f>
        <v>0</v>
      </c>
      <c r="T64" s="25"/>
      <c r="U64" s="25"/>
      <c r="V64">
        <v>75</v>
      </c>
    </row>
    <row r="65" spans="1:22" ht="26.25">
      <c r="A65" s="31">
        <v>56</v>
      </c>
      <c r="B65" s="31" t="s">
        <v>36</v>
      </c>
      <c r="C65" s="31" t="s">
        <v>119</v>
      </c>
      <c r="D65" s="31" t="s">
        <v>115</v>
      </c>
      <c r="E65" s="31" t="s">
        <v>91</v>
      </c>
      <c r="F65" s="25">
        <v>45</v>
      </c>
      <c r="G65" s="25"/>
      <c r="H65" s="27">
        <f>TIME(0,F65,G65)</f>
        <v>0.03125</v>
      </c>
      <c r="I65" s="25">
        <v>53</v>
      </c>
      <c r="J65" s="25">
        <v>46</v>
      </c>
      <c r="K65" s="27">
        <f>TIME(0,I65,J65)</f>
        <v>0.03733796296296296</v>
      </c>
      <c r="L65" s="91"/>
      <c r="M65" s="91"/>
      <c r="N65" s="25"/>
      <c r="O65" s="25"/>
      <c r="P65" s="27">
        <f>K65-H65-TIME(0,L65,M65)</f>
        <v>0.006087962962962962</v>
      </c>
      <c r="Q65" s="91"/>
      <c r="R65" s="92"/>
      <c r="S65" s="28">
        <f>P65+TIME(0,Q65*$Q$2,0)+$R$2*R65</f>
        <v>0.006087962962962962</v>
      </c>
      <c r="T65" s="25">
        <v>11</v>
      </c>
      <c r="U65" s="25"/>
      <c r="V65">
        <f>T65</f>
        <v>11</v>
      </c>
    </row>
    <row r="66" spans="1:22" ht="26.25">
      <c r="A66" s="31">
        <v>57</v>
      </c>
      <c r="B66" s="31" t="s">
        <v>36</v>
      </c>
      <c r="C66" s="31" t="s">
        <v>120</v>
      </c>
      <c r="D66" s="31" t="s">
        <v>115</v>
      </c>
      <c r="E66" s="31" t="s">
        <v>91</v>
      </c>
      <c r="F66" s="25"/>
      <c r="G66" s="25"/>
      <c r="H66" s="27">
        <f>TIME(0,F66,G66)</f>
        <v>0</v>
      </c>
      <c r="I66" s="25"/>
      <c r="J66" s="25"/>
      <c r="K66" s="27">
        <f>TIME(0,I66,J66)</f>
        <v>0</v>
      </c>
      <c r="L66" s="91"/>
      <c r="M66" s="91"/>
      <c r="N66" s="25"/>
      <c r="O66" s="25"/>
      <c r="P66" s="27">
        <f>K66-H66-TIME(0,L66,M66)</f>
        <v>0</v>
      </c>
      <c r="Q66" s="91"/>
      <c r="R66" s="92"/>
      <c r="S66" s="28">
        <f>P66+TIME(0,Q66*$Q$2,0)+$R$2*R66</f>
        <v>0</v>
      </c>
      <c r="T66" s="25"/>
      <c r="U66" s="25"/>
      <c r="V66">
        <v>75</v>
      </c>
    </row>
    <row r="67" spans="1:22" ht="26.25">
      <c r="A67" s="31">
        <v>58</v>
      </c>
      <c r="B67" s="31" t="s">
        <v>85</v>
      </c>
      <c r="C67" s="31" t="s">
        <v>121</v>
      </c>
      <c r="D67" s="31" t="s">
        <v>115</v>
      </c>
      <c r="E67" s="31" t="s">
        <v>91</v>
      </c>
      <c r="F67" s="25"/>
      <c r="G67" s="25"/>
      <c r="H67" s="27">
        <f>TIME(0,F67,G67)</f>
        <v>0</v>
      </c>
      <c r="I67" s="25"/>
      <c r="J67" s="25"/>
      <c r="K67" s="27">
        <f>TIME(0,I67,J67)</f>
        <v>0</v>
      </c>
      <c r="L67" s="91"/>
      <c r="M67" s="91"/>
      <c r="N67" s="25"/>
      <c r="O67" s="25"/>
      <c r="P67" s="27">
        <f>K67-H67-TIME(0,L67,M67)</f>
        <v>0</v>
      </c>
      <c r="Q67" s="91"/>
      <c r="R67" s="92"/>
      <c r="S67" s="28">
        <f>P67+TIME(0,Q67*$Q$2,0)+$R$2*R67</f>
        <v>0</v>
      </c>
      <c r="T67" s="25">
        <v>17</v>
      </c>
      <c r="U67" s="25"/>
      <c r="V67">
        <v>48</v>
      </c>
    </row>
    <row r="68" spans="1:22" ht="26.25">
      <c r="A68" s="31">
        <v>59</v>
      </c>
      <c r="B68" s="31" t="s">
        <v>36</v>
      </c>
      <c r="C68" s="31" t="s">
        <v>122</v>
      </c>
      <c r="D68" s="31" t="s">
        <v>115</v>
      </c>
      <c r="E68" s="31" t="s">
        <v>91</v>
      </c>
      <c r="F68" s="25"/>
      <c r="G68" s="25"/>
      <c r="H68" s="27">
        <f>TIME(0,F68,G68)</f>
        <v>0</v>
      </c>
      <c r="I68" s="25"/>
      <c r="J68" s="25"/>
      <c r="K68" s="27">
        <f>TIME(0,I68,J68)</f>
        <v>0</v>
      </c>
      <c r="L68" s="91"/>
      <c r="M68" s="91"/>
      <c r="N68" s="25"/>
      <c r="O68" s="25"/>
      <c r="P68" s="27">
        <f>K68-H68-TIME(0,L68,M68)</f>
        <v>0</v>
      </c>
      <c r="Q68" s="91"/>
      <c r="R68" s="92"/>
      <c r="S68" s="28">
        <f>P68+TIME(0,Q68*$Q$2,0)+$R$2*R68</f>
        <v>0</v>
      </c>
      <c r="T68" s="25"/>
      <c r="U68" s="25"/>
      <c r="V68">
        <v>75</v>
      </c>
    </row>
    <row r="69" spans="1:22" ht="26.25">
      <c r="A69" s="31">
        <v>60</v>
      </c>
      <c r="B69" s="31" t="s">
        <v>85</v>
      </c>
      <c r="C69" s="31" t="s">
        <v>123</v>
      </c>
      <c r="D69" s="31" t="s">
        <v>115</v>
      </c>
      <c r="E69" s="31" t="s">
        <v>91</v>
      </c>
      <c r="F69" s="25"/>
      <c r="G69" s="25"/>
      <c r="H69" s="27">
        <f>TIME(0,F69,G69)</f>
        <v>0</v>
      </c>
      <c r="I69" s="25"/>
      <c r="J69" s="25"/>
      <c r="K69" s="27">
        <f>TIME(0,I69,J69)</f>
        <v>0</v>
      </c>
      <c r="L69" s="91"/>
      <c r="M69" s="91"/>
      <c r="N69" s="25"/>
      <c r="O69" s="25"/>
      <c r="P69" s="27">
        <f>K69-H69-TIME(0,L69,M69)</f>
        <v>0</v>
      </c>
      <c r="Q69" s="91"/>
      <c r="R69" s="92"/>
      <c r="S69" s="28">
        <f>P69+TIME(0,Q69*$Q$2,0)+$R$2*R69</f>
        <v>0</v>
      </c>
      <c r="T69" s="25">
        <v>17</v>
      </c>
      <c r="U69" s="25"/>
      <c r="V69">
        <v>48</v>
      </c>
    </row>
    <row r="70" spans="1:22" ht="26.25">
      <c r="A70" s="31">
        <v>61</v>
      </c>
      <c r="B70" s="31" t="s">
        <v>85</v>
      </c>
      <c r="C70" s="31" t="s">
        <v>124</v>
      </c>
      <c r="D70" s="31" t="s">
        <v>115</v>
      </c>
      <c r="E70" s="31" t="s">
        <v>91</v>
      </c>
      <c r="F70" s="25"/>
      <c r="G70" s="25"/>
      <c r="H70" s="27">
        <f>TIME(0,F70,G70)</f>
        <v>0</v>
      </c>
      <c r="I70" s="25"/>
      <c r="J70" s="25"/>
      <c r="K70" s="27">
        <f>TIME(0,I70,J70)</f>
        <v>0</v>
      </c>
      <c r="L70" s="91"/>
      <c r="M70" s="91"/>
      <c r="N70" s="25"/>
      <c r="O70" s="25"/>
      <c r="P70" s="27">
        <f>K70-H70-TIME(0,L70,M70)</f>
        <v>0</v>
      </c>
      <c r="Q70" s="91"/>
      <c r="R70" s="92"/>
      <c r="S70" s="28">
        <f>P70+TIME(0,Q70*$Q$2,0)+$R$2*R70</f>
        <v>0</v>
      </c>
      <c r="T70" s="25">
        <v>17</v>
      </c>
      <c r="U70" s="25"/>
      <c r="V70">
        <v>48</v>
      </c>
    </row>
    <row r="71" spans="1:22" ht="26.25">
      <c r="A71" s="31">
        <v>62</v>
      </c>
      <c r="B71" s="31" t="s">
        <v>85</v>
      </c>
      <c r="C71" s="31" t="s">
        <v>125</v>
      </c>
      <c r="D71" s="31" t="s">
        <v>115</v>
      </c>
      <c r="E71" s="31" t="s">
        <v>91</v>
      </c>
      <c r="F71" s="25"/>
      <c r="G71" s="25"/>
      <c r="H71" s="27">
        <f>TIME(0,F71,G71)</f>
        <v>0</v>
      </c>
      <c r="I71" s="25"/>
      <c r="J71" s="25"/>
      <c r="K71" s="27">
        <f>TIME(0,I71,J71)</f>
        <v>0</v>
      </c>
      <c r="L71" s="91"/>
      <c r="M71" s="91"/>
      <c r="N71" s="25"/>
      <c r="O71" s="25"/>
      <c r="P71" s="27">
        <f>K71-H71-TIME(0,L71,M71)</f>
        <v>0</v>
      </c>
      <c r="Q71" s="91"/>
      <c r="R71" s="92"/>
      <c r="S71" s="28">
        <f>P71+TIME(0,Q71*$Q$2,0)+$R$2*R71</f>
        <v>0</v>
      </c>
      <c r="T71" s="25">
        <v>17</v>
      </c>
      <c r="U71" s="25"/>
      <c r="V71">
        <v>48</v>
      </c>
    </row>
    <row r="72" spans="1:22" ht="26.25">
      <c r="A72" s="31">
        <v>63</v>
      </c>
      <c r="B72" s="31" t="s">
        <v>85</v>
      </c>
      <c r="C72" s="31" t="s">
        <v>222</v>
      </c>
      <c r="D72" s="31" t="s">
        <v>92</v>
      </c>
      <c r="E72" s="31" t="s">
        <v>91</v>
      </c>
      <c r="F72" s="25">
        <v>25</v>
      </c>
      <c r="G72" s="25"/>
      <c r="H72" s="27">
        <f>TIME(0,F72,G72)</f>
        <v>0.017361111111111112</v>
      </c>
      <c r="I72" s="25">
        <v>36</v>
      </c>
      <c r="J72" s="25">
        <v>55</v>
      </c>
      <c r="K72" s="27">
        <f>TIME(0,I72,J72)</f>
        <v>0.025636574074074072</v>
      </c>
      <c r="L72" s="91">
        <v>4</v>
      </c>
      <c r="M72" s="91">
        <v>0</v>
      </c>
      <c r="N72" s="25"/>
      <c r="O72" s="25"/>
      <c r="P72" s="27">
        <f>K72-H72-TIME(0,L72,M72)</f>
        <v>0.005497685185185182</v>
      </c>
      <c r="Q72" s="91"/>
      <c r="R72" s="92"/>
      <c r="S72" s="28">
        <f>P72+TIME(0,Q72*$Q$2,0)+$R$2*R72</f>
        <v>0.005497685185185182</v>
      </c>
      <c r="T72" s="25">
        <v>1</v>
      </c>
      <c r="U72" s="25"/>
      <c r="V72">
        <f>T72</f>
        <v>1</v>
      </c>
    </row>
    <row r="73" spans="1:22" ht="15.75">
      <c r="A73" s="31">
        <v>64</v>
      </c>
      <c r="B73" s="31" t="s">
        <v>36</v>
      </c>
      <c r="C73" s="31" t="s">
        <v>126</v>
      </c>
      <c r="D73" s="31" t="s">
        <v>97</v>
      </c>
      <c r="E73" s="31" t="s">
        <v>48</v>
      </c>
      <c r="F73" s="25"/>
      <c r="G73" s="25"/>
      <c r="H73" s="27">
        <f>TIME(0,F73,G73)</f>
        <v>0</v>
      </c>
      <c r="I73" s="25"/>
      <c r="J73" s="25"/>
      <c r="K73" s="27">
        <f>TIME(0,I73,J73)</f>
        <v>0</v>
      </c>
      <c r="L73" s="91"/>
      <c r="M73" s="91"/>
      <c r="N73" s="25"/>
      <c r="O73" s="25"/>
      <c r="P73" s="27">
        <f>K73-H73-TIME(0,L73,M73)</f>
        <v>0</v>
      </c>
      <c r="Q73" s="91"/>
      <c r="R73" s="92"/>
      <c r="S73" s="28">
        <f>P73+TIME(0,Q73*$Q$2,0)+$R$2*R73</f>
        <v>0</v>
      </c>
      <c r="T73" s="25"/>
      <c r="U73" s="25"/>
      <c r="V73">
        <v>75</v>
      </c>
    </row>
    <row r="74" spans="1:22" ht="26.25">
      <c r="A74" s="31">
        <v>65</v>
      </c>
      <c r="B74" s="31" t="s">
        <v>85</v>
      </c>
      <c r="C74" s="31" t="s">
        <v>129</v>
      </c>
      <c r="D74" s="31" t="s">
        <v>115</v>
      </c>
      <c r="E74" s="31" t="s">
        <v>91</v>
      </c>
      <c r="F74" s="25">
        <v>34</v>
      </c>
      <c r="G74" s="25"/>
      <c r="H74" s="27">
        <f>TIME(0,F74,G74)</f>
        <v>0.02361111111111111</v>
      </c>
      <c r="I74" s="25">
        <v>46</v>
      </c>
      <c r="J74" s="25">
        <v>20</v>
      </c>
      <c r="K74" s="27">
        <f>TIME(0,I74,J74)</f>
        <v>0.03217592592592593</v>
      </c>
      <c r="L74" s="91"/>
      <c r="M74" s="91"/>
      <c r="N74" s="25"/>
      <c r="O74" s="25"/>
      <c r="P74" s="27">
        <f>K74-H74-TIME(0,L74,M74)</f>
        <v>0.008564814814814817</v>
      </c>
      <c r="Q74" s="91">
        <v>1</v>
      </c>
      <c r="R74" s="92"/>
      <c r="S74" s="28">
        <f>P74+TIME(0,Q74*$Q$2,0)+$R$2*R74</f>
        <v>0.00925925925925926</v>
      </c>
      <c r="T74" s="25">
        <v>7</v>
      </c>
      <c r="U74" s="25"/>
      <c r="V74">
        <f>T75</f>
        <v>0</v>
      </c>
    </row>
    <row r="75" spans="1:22" ht="15.75">
      <c r="A75" s="31">
        <v>66</v>
      </c>
      <c r="B75" s="31" t="s">
        <v>36</v>
      </c>
      <c r="C75" s="31" t="s">
        <v>128</v>
      </c>
      <c r="D75" s="31" t="s">
        <v>97</v>
      </c>
      <c r="E75" s="31" t="s">
        <v>48</v>
      </c>
      <c r="F75" s="25"/>
      <c r="G75" s="25"/>
      <c r="H75" s="27">
        <f>TIME(0,F75,G75)</f>
        <v>0</v>
      </c>
      <c r="I75" s="25"/>
      <c r="J75" s="25"/>
      <c r="K75" s="27">
        <f>TIME(0,I75,J75)</f>
        <v>0</v>
      </c>
      <c r="L75" s="91"/>
      <c r="M75" s="91"/>
      <c r="N75" s="25"/>
      <c r="O75" s="25"/>
      <c r="P75" s="27">
        <f>K75-H75-TIME(0,L75,M75)</f>
        <v>0</v>
      </c>
      <c r="Q75" s="91"/>
      <c r="R75" s="92"/>
      <c r="S75" s="28">
        <f>P75+TIME(0,Q75*$Q$2,0)+$R$2*R75</f>
        <v>0</v>
      </c>
      <c r="T75" s="25"/>
      <c r="U75" s="25"/>
      <c r="V75">
        <v>75</v>
      </c>
    </row>
    <row r="76" spans="1:22" ht="15.75">
      <c r="A76" s="31">
        <v>67</v>
      </c>
      <c r="B76" s="31" t="s">
        <v>36</v>
      </c>
      <c r="C76" s="31" t="s">
        <v>130</v>
      </c>
      <c r="D76" s="31" t="s">
        <v>115</v>
      </c>
      <c r="E76" s="31" t="s">
        <v>91</v>
      </c>
      <c r="F76" s="25">
        <v>27</v>
      </c>
      <c r="G76" s="25"/>
      <c r="H76" s="27">
        <f>TIME(0,F76,G76)</f>
        <v>0.01875</v>
      </c>
      <c r="I76" s="25">
        <v>43</v>
      </c>
      <c r="J76" s="25">
        <v>10</v>
      </c>
      <c r="K76" s="27">
        <f>TIME(0,I76,J76)</f>
        <v>0.029976851851851852</v>
      </c>
      <c r="L76" s="91">
        <v>6</v>
      </c>
      <c r="M76" s="91">
        <v>52</v>
      </c>
      <c r="N76" s="25"/>
      <c r="O76" s="25"/>
      <c r="P76" s="27">
        <f>K76-H76-TIME(0,L76,M76)</f>
        <v>0.006458333333333334</v>
      </c>
      <c r="Q76" s="91"/>
      <c r="R76" s="92"/>
      <c r="S76" s="28">
        <f>P76+TIME(0,Q76*$Q$2,0)+$R$2*R76</f>
        <v>0.006458333333333334</v>
      </c>
      <c r="T76" s="25">
        <v>13</v>
      </c>
      <c r="U76" s="25"/>
      <c r="V76">
        <f>T76</f>
        <v>13</v>
      </c>
    </row>
    <row r="77" spans="1:22" ht="26.25">
      <c r="A77" s="31">
        <v>68</v>
      </c>
      <c r="B77" s="31" t="s">
        <v>36</v>
      </c>
      <c r="C77" s="31" t="s">
        <v>132</v>
      </c>
      <c r="D77" s="31" t="s">
        <v>115</v>
      </c>
      <c r="E77" s="31" t="s">
        <v>91</v>
      </c>
      <c r="F77" s="25"/>
      <c r="G77" s="25"/>
      <c r="H77" s="27">
        <f>TIME(0,F77,G77)</f>
        <v>0</v>
      </c>
      <c r="I77" s="25"/>
      <c r="J77" s="25"/>
      <c r="K77" s="27">
        <f>TIME(0,I77,J77)</f>
        <v>0</v>
      </c>
      <c r="L77" s="91"/>
      <c r="M77" s="91"/>
      <c r="N77" s="25"/>
      <c r="O77" s="25"/>
      <c r="P77" s="27">
        <f>K77-H77-TIME(0,L77,M77)</f>
        <v>0</v>
      </c>
      <c r="Q77" s="91"/>
      <c r="R77" s="92"/>
      <c r="S77" s="28">
        <f>P77+TIME(0,Q77*$Q$2,0)+$R$2*R77</f>
        <v>0</v>
      </c>
      <c r="T77" s="25"/>
      <c r="U77" s="25"/>
      <c r="V77">
        <v>75</v>
      </c>
    </row>
    <row r="78" spans="1:22" ht="15.75">
      <c r="A78" s="31">
        <v>69</v>
      </c>
      <c r="B78" s="31" t="s">
        <v>85</v>
      </c>
      <c r="C78" s="31" t="s">
        <v>133</v>
      </c>
      <c r="D78" s="31" t="s">
        <v>115</v>
      </c>
      <c r="E78" s="31" t="s">
        <v>91</v>
      </c>
      <c r="F78" s="25"/>
      <c r="G78" s="25"/>
      <c r="H78" s="27">
        <f>TIME(0,F78,G78)</f>
        <v>0</v>
      </c>
      <c r="I78" s="25"/>
      <c r="J78" s="25"/>
      <c r="K78" s="27">
        <f>TIME(0,I78,J78)</f>
        <v>0</v>
      </c>
      <c r="L78" s="91"/>
      <c r="M78" s="91"/>
      <c r="N78" s="25"/>
      <c r="O78" s="25"/>
      <c r="P78" s="27">
        <f>K78-H78-TIME(0,L78,M78)</f>
        <v>0</v>
      </c>
      <c r="Q78" s="91"/>
      <c r="R78" s="92"/>
      <c r="S78" s="28">
        <f>P78+TIME(0,Q78*$Q$2,0)+$R$2*R78</f>
        <v>0</v>
      </c>
      <c r="T78" s="25">
        <v>17</v>
      </c>
      <c r="U78" s="25"/>
      <c r="V78">
        <v>48</v>
      </c>
    </row>
    <row r="79" spans="1:22" ht="15.75">
      <c r="A79" s="31">
        <v>70</v>
      </c>
      <c r="B79" s="31" t="s">
        <v>36</v>
      </c>
      <c r="C79" s="31" t="s">
        <v>134</v>
      </c>
      <c r="D79" s="31" t="s">
        <v>115</v>
      </c>
      <c r="E79" s="31" t="s">
        <v>91</v>
      </c>
      <c r="F79" s="25">
        <v>31</v>
      </c>
      <c r="G79" s="25"/>
      <c r="H79" s="27">
        <f>TIME(0,F79,G79)</f>
        <v>0.02152777777777778</v>
      </c>
      <c r="I79" s="25">
        <v>47</v>
      </c>
      <c r="J79" s="25">
        <v>8</v>
      </c>
      <c r="K79" s="27">
        <f>TIME(0,I79,J79)</f>
        <v>0.03273148148148148</v>
      </c>
      <c r="L79" s="91">
        <v>3</v>
      </c>
      <c r="M79" s="91">
        <v>15</v>
      </c>
      <c r="N79" s="25"/>
      <c r="O79" s="25"/>
      <c r="P79" s="27">
        <f>K79-H79-TIME(0,L79,M79)</f>
        <v>0.008946759259259253</v>
      </c>
      <c r="Q79" s="91">
        <v>2</v>
      </c>
      <c r="R79" s="92"/>
      <c r="S79" s="28">
        <f>P79+TIME(0,Q79*$Q$2,0)+$R$2*R79</f>
        <v>0.010335648148148142</v>
      </c>
      <c r="T79" s="25">
        <v>23</v>
      </c>
      <c r="U79" s="25"/>
      <c r="V79">
        <f>T79</f>
        <v>23</v>
      </c>
    </row>
    <row r="80" spans="1:22" ht="15.75">
      <c r="A80" s="31">
        <v>71</v>
      </c>
      <c r="B80" s="31" t="s">
        <v>85</v>
      </c>
      <c r="C80" s="31" t="s">
        <v>135</v>
      </c>
      <c r="D80" s="31" t="s">
        <v>115</v>
      </c>
      <c r="E80" s="31" t="s">
        <v>91</v>
      </c>
      <c r="F80" s="25">
        <v>13</v>
      </c>
      <c r="G80" s="25">
        <v>0</v>
      </c>
      <c r="H80" s="27">
        <f>TIME(0,F80,G80)</f>
        <v>0.009027777777777779</v>
      </c>
      <c r="I80" s="25">
        <v>28</v>
      </c>
      <c r="J80" s="25">
        <v>7</v>
      </c>
      <c r="K80" s="27">
        <f>TIME(0,I80,J80)</f>
        <v>0.019525462962962963</v>
      </c>
      <c r="L80" s="91"/>
      <c r="M80" s="91"/>
      <c r="N80" s="25"/>
      <c r="O80" s="25"/>
      <c r="P80" s="27">
        <f>K80-H80-TIME(0,L80,M80)</f>
        <v>0.010497685185185185</v>
      </c>
      <c r="Q80" s="91"/>
      <c r="R80" s="92">
        <v>2</v>
      </c>
      <c r="S80" s="28">
        <f>P80+TIME(0,Q80*$Q$2,0)+$R$2*R80</f>
        <v>0.012581018518518517</v>
      </c>
      <c r="T80" s="25">
        <v>14</v>
      </c>
      <c r="U80" s="25"/>
      <c r="V80">
        <f>T80</f>
        <v>14</v>
      </c>
    </row>
    <row r="81" spans="1:22" ht="26.25">
      <c r="A81" s="31">
        <v>72</v>
      </c>
      <c r="B81" s="31" t="s">
        <v>85</v>
      </c>
      <c r="C81" s="31" t="s">
        <v>223</v>
      </c>
      <c r="D81" s="31" t="s">
        <v>92</v>
      </c>
      <c r="E81" s="31" t="s">
        <v>91</v>
      </c>
      <c r="F81" s="25"/>
      <c r="G81" s="25"/>
      <c r="H81" s="27">
        <f>TIME(0,F81,G81)</f>
        <v>0</v>
      </c>
      <c r="I81" s="25"/>
      <c r="J81" s="25"/>
      <c r="K81" s="27">
        <f>TIME(0,I81,J81)</f>
        <v>0</v>
      </c>
      <c r="L81" s="91"/>
      <c r="M81" s="91"/>
      <c r="N81" s="25"/>
      <c r="O81" s="25"/>
      <c r="P81" s="27">
        <f>K81-H81-TIME(0,L81,M81)</f>
        <v>0</v>
      </c>
      <c r="Q81" s="91"/>
      <c r="R81" s="92"/>
      <c r="S81" s="28">
        <f>P81+TIME(0,Q81*$Q$2,0)+$R$2*R81</f>
        <v>0</v>
      </c>
      <c r="T81" s="25">
        <v>17</v>
      </c>
      <c r="U81" s="25"/>
      <c r="V81">
        <v>48</v>
      </c>
    </row>
    <row r="82" spans="1:22" ht="15.75">
      <c r="A82" s="31">
        <v>73</v>
      </c>
      <c r="B82" s="31" t="s">
        <v>36</v>
      </c>
      <c r="C82" s="31" t="s">
        <v>136</v>
      </c>
      <c r="D82" s="31" t="s">
        <v>115</v>
      </c>
      <c r="E82" s="31" t="s">
        <v>91</v>
      </c>
      <c r="F82" s="25"/>
      <c r="G82" s="25"/>
      <c r="H82" s="27">
        <f>TIME(0,F82,G82)</f>
        <v>0</v>
      </c>
      <c r="I82" s="25"/>
      <c r="J82" s="25"/>
      <c r="K82" s="27">
        <f>TIME(0,I82,J82)</f>
        <v>0</v>
      </c>
      <c r="L82" s="91"/>
      <c r="M82" s="91"/>
      <c r="N82" s="25"/>
      <c r="O82" s="25"/>
      <c r="P82" s="27">
        <f>K82-H82-TIME(0,L82,M82)</f>
        <v>0</v>
      </c>
      <c r="Q82" s="91"/>
      <c r="R82" s="92"/>
      <c r="S82" s="28">
        <f>P82+TIME(0,Q82*$Q$2,0)+$R$2*R82</f>
        <v>0</v>
      </c>
      <c r="T82" s="25"/>
      <c r="U82" s="25"/>
      <c r="V82">
        <v>75</v>
      </c>
    </row>
    <row r="83" spans="1:22" ht="15.75">
      <c r="A83" s="31">
        <v>74</v>
      </c>
      <c r="B83" s="31" t="s">
        <v>36</v>
      </c>
      <c r="C83" s="31" t="s">
        <v>137</v>
      </c>
      <c r="D83" s="31" t="s">
        <v>92</v>
      </c>
      <c r="E83" s="31" t="s">
        <v>91</v>
      </c>
      <c r="F83" s="25">
        <v>6</v>
      </c>
      <c r="G83" s="25"/>
      <c r="H83" s="27">
        <f>TIME(0,F83,G83)</f>
        <v>0.004166666666666667</v>
      </c>
      <c r="I83" s="25">
        <v>14</v>
      </c>
      <c r="J83" s="25"/>
      <c r="K83" s="27">
        <f>TIME(0,I83,J83)</f>
        <v>0.009722222222222222</v>
      </c>
      <c r="L83" s="91"/>
      <c r="M83" s="91"/>
      <c r="N83" s="25"/>
      <c r="O83" s="25"/>
      <c r="P83" s="27">
        <f>K83-H83-TIME(0,L83,M83)</f>
        <v>0.005555555555555556</v>
      </c>
      <c r="Q83" s="91"/>
      <c r="R83" s="92"/>
      <c r="S83" s="28">
        <f>P83+TIME(0,Q83*$Q$2,0)+$R$2*R83</f>
        <v>0.005555555555555556</v>
      </c>
      <c r="T83" s="25">
        <v>7</v>
      </c>
      <c r="U83" s="25"/>
      <c r="V83">
        <f>T83</f>
        <v>7</v>
      </c>
    </row>
    <row r="84" spans="1:22" ht="15.75">
      <c r="A84" s="31">
        <v>75</v>
      </c>
      <c r="B84" s="31" t="s">
        <v>36</v>
      </c>
      <c r="C84" s="31" t="s">
        <v>139</v>
      </c>
      <c r="D84" s="31" t="s">
        <v>97</v>
      </c>
      <c r="E84" s="31" t="s">
        <v>127</v>
      </c>
      <c r="F84" s="25"/>
      <c r="G84" s="25"/>
      <c r="H84" s="27">
        <f>TIME(0,F84,G84)</f>
        <v>0</v>
      </c>
      <c r="I84" s="25"/>
      <c r="J84" s="25"/>
      <c r="K84" s="27">
        <f>TIME(0,I84,J84)</f>
        <v>0</v>
      </c>
      <c r="L84" s="91"/>
      <c r="M84" s="91"/>
      <c r="N84" s="25"/>
      <c r="O84" s="25"/>
      <c r="P84" s="27">
        <f>K84-H84-TIME(0,L84,M84)</f>
        <v>0</v>
      </c>
      <c r="Q84" s="91"/>
      <c r="R84" s="92"/>
      <c r="S84" s="28">
        <f>P84+TIME(0,Q84*$Q$2,0)+$R$2*R84</f>
        <v>0</v>
      </c>
      <c r="T84" s="25"/>
      <c r="U84" s="25"/>
      <c r="V84">
        <v>75</v>
      </c>
    </row>
    <row r="85" spans="1:22" ht="15.75">
      <c r="A85" s="31">
        <v>76</v>
      </c>
      <c r="B85" s="31" t="s">
        <v>36</v>
      </c>
      <c r="C85" s="31" t="s">
        <v>138</v>
      </c>
      <c r="D85" s="31" t="s">
        <v>92</v>
      </c>
      <c r="E85" s="31" t="s">
        <v>91</v>
      </c>
      <c r="F85" s="25"/>
      <c r="G85" s="25"/>
      <c r="H85" s="27">
        <f>TIME(0,F85,G85)</f>
        <v>0</v>
      </c>
      <c r="I85" s="25"/>
      <c r="J85" s="25"/>
      <c r="K85" s="27">
        <f>TIME(0,I85,J85)</f>
        <v>0</v>
      </c>
      <c r="L85" s="91"/>
      <c r="M85" s="91"/>
      <c r="N85" s="25"/>
      <c r="O85" s="25"/>
      <c r="P85" s="27">
        <f>K85-H85-TIME(0,L85,M85)</f>
        <v>0</v>
      </c>
      <c r="Q85" s="91"/>
      <c r="R85" s="92"/>
      <c r="S85" s="28">
        <f>P85+TIME(0,Q85*$Q$2,0)+$R$2*R85</f>
        <v>0</v>
      </c>
      <c r="T85" s="25"/>
      <c r="U85" s="25"/>
      <c r="V85">
        <v>75</v>
      </c>
    </row>
    <row r="86" spans="1:22" ht="15.75">
      <c r="A86" s="31">
        <v>77</v>
      </c>
      <c r="B86" s="31" t="s">
        <v>36</v>
      </c>
      <c r="C86" s="31" t="s">
        <v>140</v>
      </c>
      <c r="D86" s="31" t="s">
        <v>141</v>
      </c>
      <c r="E86" s="31" t="s">
        <v>91</v>
      </c>
      <c r="F86" s="25"/>
      <c r="G86" s="25"/>
      <c r="H86" s="27">
        <f>TIME(0,F86,G86)</f>
        <v>0</v>
      </c>
      <c r="I86" s="25"/>
      <c r="J86" s="25"/>
      <c r="K86" s="27">
        <f>TIME(0,I86,J86)</f>
        <v>0</v>
      </c>
      <c r="L86" s="91"/>
      <c r="M86" s="91"/>
      <c r="N86" s="25"/>
      <c r="O86" s="25"/>
      <c r="P86" s="27">
        <f>K86-H86-TIME(0,L86,M86)</f>
        <v>0</v>
      </c>
      <c r="Q86" s="91"/>
      <c r="R86" s="92"/>
      <c r="S86" s="28">
        <f>P86+TIME(0,Q86*$Q$2,0)+$R$2*R86</f>
        <v>0</v>
      </c>
      <c r="T86" s="25"/>
      <c r="U86" s="25"/>
      <c r="V86">
        <v>75</v>
      </c>
    </row>
    <row r="87" spans="1:22" ht="15.75">
      <c r="A87" s="31">
        <v>78</v>
      </c>
      <c r="B87" s="31" t="s">
        <v>36</v>
      </c>
      <c r="C87" s="31" t="s">
        <v>142</v>
      </c>
      <c r="D87" s="31" t="s">
        <v>141</v>
      </c>
      <c r="E87" s="31" t="s">
        <v>91</v>
      </c>
      <c r="F87" s="25"/>
      <c r="G87" s="25"/>
      <c r="H87" s="27">
        <f>TIME(0,F87,G87)</f>
        <v>0</v>
      </c>
      <c r="I87" s="25"/>
      <c r="J87" s="25"/>
      <c r="K87" s="27">
        <f>TIME(0,I87,J87)</f>
        <v>0</v>
      </c>
      <c r="L87" s="91"/>
      <c r="M87" s="91"/>
      <c r="N87" s="25"/>
      <c r="O87" s="25"/>
      <c r="P87" s="27">
        <f>K87-H87-TIME(0,L87,M87)</f>
        <v>0</v>
      </c>
      <c r="Q87" s="91"/>
      <c r="R87" s="92"/>
      <c r="S87" s="28">
        <f>P87+TIME(0,Q87*$Q$2,0)+$R$2*R87</f>
        <v>0</v>
      </c>
      <c r="T87" s="25"/>
      <c r="U87" s="25"/>
      <c r="V87">
        <v>75</v>
      </c>
    </row>
    <row r="88" spans="1:22" ht="15.75">
      <c r="A88" s="31">
        <v>79</v>
      </c>
      <c r="B88" s="31" t="s">
        <v>36</v>
      </c>
      <c r="C88" s="31" t="s">
        <v>143</v>
      </c>
      <c r="D88" s="31" t="s">
        <v>141</v>
      </c>
      <c r="E88" s="31" t="s">
        <v>91</v>
      </c>
      <c r="F88" s="25"/>
      <c r="G88" s="25"/>
      <c r="H88" s="27">
        <f>TIME(0,F88,G88)</f>
        <v>0</v>
      </c>
      <c r="I88" s="25"/>
      <c r="J88" s="25"/>
      <c r="K88" s="27">
        <f>TIME(0,I88,J88)</f>
        <v>0</v>
      </c>
      <c r="L88" s="91"/>
      <c r="M88" s="91"/>
      <c r="N88" s="25"/>
      <c r="O88" s="25"/>
      <c r="P88" s="27">
        <f>K88-H88-TIME(0,L88,M88)</f>
        <v>0</v>
      </c>
      <c r="Q88" s="91"/>
      <c r="R88" s="92"/>
      <c r="S88" s="28">
        <f>P88+TIME(0,Q88*$Q$2,0)+$R$2*R88</f>
        <v>0</v>
      </c>
      <c r="T88" s="25"/>
      <c r="U88" s="25"/>
      <c r="V88">
        <v>75</v>
      </c>
    </row>
    <row r="89" spans="1:22" ht="15.75">
      <c r="A89" s="31">
        <v>80</v>
      </c>
      <c r="B89" s="31" t="s">
        <v>85</v>
      </c>
      <c r="C89" s="31" t="s">
        <v>224</v>
      </c>
      <c r="D89" s="31" t="s">
        <v>141</v>
      </c>
      <c r="E89" s="31" t="s">
        <v>91</v>
      </c>
      <c r="F89" s="25">
        <v>5</v>
      </c>
      <c r="G89" s="25"/>
      <c r="H89" s="27">
        <f>TIME(0,F89,G89)</f>
        <v>0.003472222222222222</v>
      </c>
      <c r="I89" s="25">
        <v>20</v>
      </c>
      <c r="J89" s="25">
        <v>15</v>
      </c>
      <c r="K89" s="27">
        <f>TIME(0,I89,J89)</f>
        <v>0.0140625</v>
      </c>
      <c r="L89" s="91">
        <v>1</v>
      </c>
      <c r="M89" s="91">
        <v>40</v>
      </c>
      <c r="N89" s="25"/>
      <c r="O89" s="25"/>
      <c r="P89" s="27">
        <f>K89-H89-TIME(0,L89,M89)</f>
        <v>0.009432870370370371</v>
      </c>
      <c r="Q89" s="91">
        <v>2</v>
      </c>
      <c r="R89" s="92"/>
      <c r="S89" s="28">
        <f>P89+TIME(0,Q89*$Q$2,0)+$R$2*R89</f>
        <v>0.01082175925925926</v>
      </c>
      <c r="T89" s="25">
        <v>12</v>
      </c>
      <c r="U89" s="25" t="s">
        <v>191</v>
      </c>
      <c r="V89">
        <f>T89</f>
        <v>12</v>
      </c>
    </row>
    <row r="90" spans="1:22" ht="15.75">
      <c r="A90" s="31">
        <v>81</v>
      </c>
      <c r="B90" s="31" t="s">
        <v>85</v>
      </c>
      <c r="C90" s="31" t="s">
        <v>144</v>
      </c>
      <c r="D90" s="31" t="s">
        <v>141</v>
      </c>
      <c r="E90" s="31" t="s">
        <v>91</v>
      </c>
      <c r="F90" s="25"/>
      <c r="G90" s="25"/>
      <c r="H90" s="27">
        <f>TIME(0,F90,G90)</f>
        <v>0</v>
      </c>
      <c r="I90" s="25"/>
      <c r="J90" s="25"/>
      <c r="K90" s="27">
        <f>TIME(0,I90,J90)</f>
        <v>0</v>
      </c>
      <c r="L90" s="91"/>
      <c r="M90" s="91"/>
      <c r="N90" s="25"/>
      <c r="O90" s="25"/>
      <c r="P90" s="27">
        <f>K90-H90-TIME(0,L90,M90)</f>
        <v>0</v>
      </c>
      <c r="Q90" s="91"/>
      <c r="R90" s="92"/>
      <c r="S90" s="28">
        <f>P90+TIME(0,Q90*$Q$2,0)+$R$2*R90</f>
        <v>0</v>
      </c>
      <c r="T90" s="25">
        <v>17</v>
      </c>
      <c r="U90" s="25"/>
      <c r="V90">
        <v>48</v>
      </c>
    </row>
    <row r="91" spans="1:22" ht="15.75">
      <c r="A91" s="31">
        <v>82</v>
      </c>
      <c r="B91" s="31" t="s">
        <v>36</v>
      </c>
      <c r="C91" s="31" t="s">
        <v>145</v>
      </c>
      <c r="D91" s="31" t="s">
        <v>141</v>
      </c>
      <c r="E91" s="31" t="s">
        <v>91</v>
      </c>
      <c r="F91" s="25">
        <v>0</v>
      </c>
      <c r="G91" s="25"/>
      <c r="H91" s="27">
        <f>TIME(0,F91,G91)</f>
        <v>0</v>
      </c>
      <c r="I91" s="25">
        <v>11</v>
      </c>
      <c r="J91" s="25">
        <v>12</v>
      </c>
      <c r="K91" s="27">
        <f>TIME(0,I91,J91)</f>
        <v>0.007777777777777777</v>
      </c>
      <c r="L91" s="91"/>
      <c r="M91" s="91"/>
      <c r="N91" s="25"/>
      <c r="O91" s="25"/>
      <c r="P91" s="27">
        <f>K91-H91-TIME(0,L91,M91)</f>
        <v>0.007777777777777777</v>
      </c>
      <c r="Q91" s="91"/>
      <c r="R91" s="92"/>
      <c r="S91" s="28">
        <f>P91+TIME(0,Q91*$Q$2,0)+$R$2*R91</f>
        <v>0.007777777777777777</v>
      </c>
      <c r="T91" s="25">
        <v>18</v>
      </c>
      <c r="U91" s="25"/>
      <c r="V91">
        <f>T91</f>
        <v>18</v>
      </c>
    </row>
    <row r="92" spans="1:22" ht="15.75">
      <c r="A92" s="31">
        <v>83</v>
      </c>
      <c r="B92" s="31" t="s">
        <v>85</v>
      </c>
      <c r="C92" s="31" t="s">
        <v>146</v>
      </c>
      <c r="D92" s="31" t="s">
        <v>141</v>
      </c>
      <c r="E92" s="31" t="s">
        <v>91</v>
      </c>
      <c r="F92" s="25">
        <v>0</v>
      </c>
      <c r="G92" s="25"/>
      <c r="H92" s="27">
        <f>TIME(0,F92,G92)</f>
        <v>0</v>
      </c>
      <c r="I92" s="25">
        <v>12</v>
      </c>
      <c r="J92" s="25">
        <v>10</v>
      </c>
      <c r="K92" s="27">
        <f>TIME(0,I92,J92)</f>
        <v>0.008449074074074074</v>
      </c>
      <c r="L92" s="91">
        <v>3</v>
      </c>
      <c r="M92" s="91">
        <v>30</v>
      </c>
      <c r="N92" s="25"/>
      <c r="O92" s="25"/>
      <c r="P92" s="27">
        <f>K92-H92-TIME(0,L92,M92)</f>
        <v>0.0060185185185185185</v>
      </c>
      <c r="Q92" s="91"/>
      <c r="R92" s="92"/>
      <c r="S92" s="28">
        <f>P92+TIME(0,Q92*$Q$2,0)+$R$2*R92</f>
        <v>0.0060185185185185185</v>
      </c>
      <c r="T92" s="25">
        <v>3</v>
      </c>
      <c r="U92" s="25"/>
      <c r="V92">
        <f>T92</f>
        <v>3</v>
      </c>
    </row>
    <row r="93" spans="1:22" ht="15.75">
      <c r="A93" s="31">
        <v>84</v>
      </c>
      <c r="B93" s="31" t="s">
        <v>36</v>
      </c>
      <c r="C93" s="31" t="s">
        <v>147</v>
      </c>
      <c r="D93" s="31" t="s">
        <v>141</v>
      </c>
      <c r="E93" s="31" t="s">
        <v>91</v>
      </c>
      <c r="F93" s="25">
        <v>0</v>
      </c>
      <c r="G93" s="25"/>
      <c r="H93" s="27">
        <f>TIME(0,F93,G93)</f>
        <v>0</v>
      </c>
      <c r="I93" s="25">
        <v>12</v>
      </c>
      <c r="J93" s="25">
        <v>17</v>
      </c>
      <c r="K93" s="27">
        <f>TIME(0,I93,J93)</f>
        <v>0.008530092592592593</v>
      </c>
      <c r="L93" s="91">
        <v>4</v>
      </c>
      <c r="M93" s="91">
        <v>30</v>
      </c>
      <c r="N93" s="25"/>
      <c r="O93" s="25"/>
      <c r="P93" s="27">
        <f>K93-H93-TIME(0,L93,M93)</f>
        <v>0.005405092592592593</v>
      </c>
      <c r="Q93" s="91"/>
      <c r="R93" s="92"/>
      <c r="S93" s="28">
        <f>P93+TIME(0,Q93*$Q$2,0)+$R$2*R93</f>
        <v>0.005405092592592593</v>
      </c>
      <c r="T93" s="25">
        <v>5</v>
      </c>
      <c r="U93" s="25"/>
      <c r="V93">
        <f>T93</f>
        <v>5</v>
      </c>
    </row>
    <row r="94" spans="1:22" ht="26.25">
      <c r="A94" s="31">
        <v>85</v>
      </c>
      <c r="B94" s="31" t="s">
        <v>36</v>
      </c>
      <c r="C94" s="31" t="s">
        <v>148</v>
      </c>
      <c r="D94" s="31" t="s">
        <v>141</v>
      </c>
      <c r="E94" s="31" t="s">
        <v>91</v>
      </c>
      <c r="F94" s="25"/>
      <c r="G94" s="25"/>
      <c r="H94" s="27">
        <f>TIME(0,F94,G94)</f>
        <v>0</v>
      </c>
      <c r="I94" s="25"/>
      <c r="J94" s="25"/>
      <c r="K94" s="27">
        <f>TIME(0,I94,J94)</f>
        <v>0</v>
      </c>
      <c r="L94" s="91"/>
      <c r="M94" s="91"/>
      <c r="N94" s="25"/>
      <c r="O94" s="25"/>
      <c r="P94" s="27">
        <f>K94-H94-TIME(0,L94,M94)</f>
        <v>0</v>
      </c>
      <c r="Q94" s="91"/>
      <c r="R94" s="92"/>
      <c r="S94" s="28">
        <f>P94+TIME(0,Q94*$Q$2,0)+$R$2*R94</f>
        <v>0</v>
      </c>
      <c r="T94" s="25"/>
      <c r="U94" s="25"/>
      <c r="V94">
        <v>75</v>
      </c>
    </row>
    <row r="95" spans="1:22" ht="26.25">
      <c r="A95" s="31">
        <v>86</v>
      </c>
      <c r="B95" s="31" t="s">
        <v>85</v>
      </c>
      <c r="C95" s="31" t="s">
        <v>149</v>
      </c>
      <c r="D95" s="31" t="s">
        <v>141</v>
      </c>
      <c r="E95" s="31" t="s">
        <v>91</v>
      </c>
      <c r="F95" s="25"/>
      <c r="G95" s="25"/>
      <c r="H95" s="27">
        <f>TIME(0,F95,G95)</f>
        <v>0</v>
      </c>
      <c r="I95" s="25"/>
      <c r="J95" s="25"/>
      <c r="K95" s="27">
        <f>TIME(0,I95,J95)</f>
        <v>0</v>
      </c>
      <c r="L95" s="91"/>
      <c r="M95" s="91"/>
      <c r="N95" s="25"/>
      <c r="O95" s="25"/>
      <c r="P95" s="27">
        <f>K95-H95-TIME(0,L95,M95)</f>
        <v>0</v>
      </c>
      <c r="Q95" s="91"/>
      <c r="R95" s="92"/>
      <c r="S95" s="28">
        <f>P95+TIME(0,Q95*$Q$2,0)+$R$2*R95</f>
        <v>0</v>
      </c>
      <c r="T95" s="25">
        <v>17</v>
      </c>
      <c r="U95" s="25"/>
      <c r="V95">
        <v>48</v>
      </c>
    </row>
    <row r="96" spans="1:22" ht="15.75">
      <c r="A96" s="31">
        <v>87</v>
      </c>
      <c r="B96" s="31" t="s">
        <v>85</v>
      </c>
      <c r="C96" s="31" t="s">
        <v>150</v>
      </c>
      <c r="D96" s="31" t="s">
        <v>151</v>
      </c>
      <c r="E96" s="31" t="s">
        <v>48</v>
      </c>
      <c r="F96" s="25"/>
      <c r="G96" s="25"/>
      <c r="H96" s="27">
        <f>TIME(0,F96,G96)</f>
        <v>0</v>
      </c>
      <c r="I96" s="25"/>
      <c r="J96" s="25"/>
      <c r="K96" s="27">
        <f>TIME(0,I96,J96)</f>
        <v>0</v>
      </c>
      <c r="L96" s="91"/>
      <c r="M96" s="91"/>
      <c r="N96" s="25"/>
      <c r="O96" s="25"/>
      <c r="P96" s="27">
        <f>K96-H96-TIME(0,L96,M96)</f>
        <v>0</v>
      </c>
      <c r="Q96" s="91"/>
      <c r="R96" s="92"/>
      <c r="S96" s="28">
        <f>P96+TIME(0,Q96*$Q$2,0)+$R$2*R96</f>
        <v>0</v>
      </c>
      <c r="T96" s="25">
        <v>17</v>
      </c>
      <c r="U96" s="25"/>
      <c r="V96">
        <v>48</v>
      </c>
    </row>
    <row r="97" spans="1:22" ht="15.75">
      <c r="A97" s="31">
        <v>88</v>
      </c>
      <c r="B97" s="31" t="s">
        <v>36</v>
      </c>
      <c r="C97" s="31" t="s">
        <v>152</v>
      </c>
      <c r="D97" s="31" t="s">
        <v>151</v>
      </c>
      <c r="E97" s="31" t="s">
        <v>48</v>
      </c>
      <c r="F97" s="25"/>
      <c r="G97" s="25"/>
      <c r="H97" s="27">
        <f>TIME(0,F97,G97)</f>
        <v>0</v>
      </c>
      <c r="I97" s="25"/>
      <c r="J97" s="25"/>
      <c r="K97" s="27">
        <f>TIME(0,I97,J97)</f>
        <v>0</v>
      </c>
      <c r="L97" s="91"/>
      <c r="M97" s="91"/>
      <c r="N97" s="25"/>
      <c r="O97" s="25"/>
      <c r="P97" s="27">
        <f>K97-H97-TIME(0,L97,M97)</f>
        <v>0</v>
      </c>
      <c r="Q97" s="91"/>
      <c r="R97" s="92"/>
      <c r="S97" s="28">
        <f>P97+TIME(0,Q97*$Q$2,0)+$R$2*R97</f>
        <v>0</v>
      </c>
      <c r="T97" s="25"/>
      <c r="U97" s="25"/>
      <c r="V97">
        <v>75</v>
      </c>
    </row>
    <row r="98" spans="1:22" ht="15.75">
      <c r="A98" s="31">
        <v>89</v>
      </c>
      <c r="B98" s="31" t="s">
        <v>36</v>
      </c>
      <c r="C98" s="31" t="s">
        <v>153</v>
      </c>
      <c r="D98" s="31" t="s">
        <v>115</v>
      </c>
      <c r="E98" s="31" t="s">
        <v>91</v>
      </c>
      <c r="F98" s="25"/>
      <c r="G98" s="25"/>
      <c r="H98" s="27">
        <f>TIME(0,F98,G98)</f>
        <v>0</v>
      </c>
      <c r="I98" s="25"/>
      <c r="J98" s="25"/>
      <c r="K98" s="27">
        <f>TIME(0,I98,J98)</f>
        <v>0</v>
      </c>
      <c r="L98" s="91"/>
      <c r="M98" s="91"/>
      <c r="N98" s="25"/>
      <c r="O98" s="25"/>
      <c r="P98" s="27">
        <f>K98-H98-TIME(0,L98,M98)</f>
        <v>0</v>
      </c>
      <c r="Q98" s="91"/>
      <c r="R98" s="92"/>
      <c r="S98" s="28">
        <f>P98+TIME(0,Q98*$Q$2,0)+$R$2*R98</f>
        <v>0</v>
      </c>
      <c r="T98" s="25"/>
      <c r="U98" s="25"/>
      <c r="V98">
        <v>75</v>
      </c>
    </row>
    <row r="99" spans="1:22" ht="15.75">
      <c r="A99" s="31">
        <v>90</v>
      </c>
      <c r="B99" s="31" t="s">
        <v>36</v>
      </c>
      <c r="C99" s="31" t="s">
        <v>168</v>
      </c>
      <c r="D99" s="31" t="s">
        <v>115</v>
      </c>
      <c r="E99" s="31" t="s">
        <v>91</v>
      </c>
      <c r="F99" s="25"/>
      <c r="G99" s="25"/>
      <c r="H99" s="27">
        <f>TIME(0,F99,G99)</f>
        <v>0</v>
      </c>
      <c r="I99" s="25"/>
      <c r="J99" s="25"/>
      <c r="K99" s="27">
        <f>TIME(0,I99,J99)</f>
        <v>0</v>
      </c>
      <c r="L99" s="91"/>
      <c r="M99" s="91"/>
      <c r="N99" s="25"/>
      <c r="O99" s="25"/>
      <c r="P99" s="27">
        <f>K99-H99-TIME(0,L99,M99)</f>
        <v>0</v>
      </c>
      <c r="Q99" s="91"/>
      <c r="R99" s="92"/>
      <c r="S99" s="28">
        <f>P99+TIME(0,Q99*$Q$2,0)+$R$2*R99</f>
        <v>0</v>
      </c>
      <c r="T99" s="25"/>
      <c r="U99" s="25"/>
      <c r="V99">
        <v>75</v>
      </c>
    </row>
    <row r="100" spans="1:22" ht="15.75">
      <c r="A100" s="31">
        <v>91</v>
      </c>
      <c r="B100" s="31" t="s">
        <v>85</v>
      </c>
      <c r="C100" s="31" t="s">
        <v>155</v>
      </c>
      <c r="D100" s="31" t="s">
        <v>56</v>
      </c>
      <c r="E100" s="31" t="s">
        <v>48</v>
      </c>
      <c r="F100" s="25"/>
      <c r="G100" s="25"/>
      <c r="H100" s="27">
        <f>TIME(0,F100,G100)</f>
        <v>0</v>
      </c>
      <c r="I100" s="25"/>
      <c r="J100" s="25"/>
      <c r="K100" s="27">
        <f>TIME(0,I100,J100)</f>
        <v>0</v>
      </c>
      <c r="L100" s="91"/>
      <c r="M100" s="91"/>
      <c r="N100" s="25"/>
      <c r="O100" s="25"/>
      <c r="P100" s="27">
        <f>K100-H100-TIME(0,L100,M100)</f>
        <v>0</v>
      </c>
      <c r="Q100" s="91"/>
      <c r="R100" s="92"/>
      <c r="S100" s="28">
        <f>P100+TIME(0,Q100*$Q$2,0)+$R$2*R100</f>
        <v>0</v>
      </c>
      <c r="T100" s="25">
        <v>17</v>
      </c>
      <c r="U100" s="25"/>
      <c r="V100">
        <v>48</v>
      </c>
    </row>
    <row r="101" spans="1:22" ht="15.75">
      <c r="A101" s="31">
        <v>92</v>
      </c>
      <c r="B101" s="31" t="s">
        <v>36</v>
      </c>
      <c r="C101" s="31" t="s">
        <v>156</v>
      </c>
      <c r="D101" s="31" t="s">
        <v>104</v>
      </c>
      <c r="E101" s="31" t="s">
        <v>91</v>
      </c>
      <c r="F101" s="25"/>
      <c r="G101" s="25"/>
      <c r="H101" s="27">
        <f>TIME(0,F101,G101)</f>
        <v>0</v>
      </c>
      <c r="I101" s="25"/>
      <c r="J101" s="25"/>
      <c r="K101" s="27">
        <f>TIME(0,I101,J101)</f>
        <v>0</v>
      </c>
      <c r="L101" s="91"/>
      <c r="M101" s="91"/>
      <c r="N101" s="25"/>
      <c r="O101" s="25"/>
      <c r="P101" s="27">
        <f>K101-H101-TIME(0,L101,M101)</f>
        <v>0</v>
      </c>
      <c r="Q101" s="91"/>
      <c r="R101" s="92"/>
      <c r="S101" s="28">
        <f>P101+TIME(0,Q101*$Q$2,0)+$R$2*R101</f>
        <v>0</v>
      </c>
      <c r="T101" s="25"/>
      <c r="U101" s="25"/>
      <c r="V101">
        <v>75</v>
      </c>
    </row>
    <row r="102" spans="1:22" ht="15.75">
      <c r="A102" s="31">
        <v>93</v>
      </c>
      <c r="B102" s="31" t="s">
        <v>85</v>
      </c>
      <c r="C102" s="31" t="s">
        <v>157</v>
      </c>
      <c r="D102" s="31" t="s">
        <v>104</v>
      </c>
      <c r="E102" s="31" t="s">
        <v>91</v>
      </c>
      <c r="F102" s="25"/>
      <c r="G102" s="25"/>
      <c r="H102" s="27">
        <f>TIME(0,F102,G102)</f>
        <v>0</v>
      </c>
      <c r="I102" s="25"/>
      <c r="J102" s="25"/>
      <c r="K102" s="27">
        <f>TIME(0,I102,J102)</f>
        <v>0</v>
      </c>
      <c r="L102" s="91"/>
      <c r="M102" s="91"/>
      <c r="N102" s="25"/>
      <c r="O102" s="25"/>
      <c r="P102" s="27">
        <f>K102-H102-TIME(0,L102,M102)</f>
        <v>0</v>
      </c>
      <c r="Q102" s="91"/>
      <c r="R102" s="92"/>
      <c r="S102" s="28">
        <f>P102+TIME(0,Q102*$Q$2,0)+$R$2*R102</f>
        <v>0</v>
      </c>
      <c r="T102" s="25">
        <v>17</v>
      </c>
      <c r="U102" s="25"/>
      <c r="V102">
        <v>48</v>
      </c>
    </row>
    <row r="103" spans="1:22" ht="15.75">
      <c r="A103" s="31">
        <v>94</v>
      </c>
      <c r="B103" s="31" t="s">
        <v>36</v>
      </c>
      <c r="C103" s="31" t="s">
        <v>158</v>
      </c>
      <c r="D103" s="31" t="s">
        <v>56</v>
      </c>
      <c r="E103" s="31" t="s">
        <v>48</v>
      </c>
      <c r="F103" s="25"/>
      <c r="G103" s="25"/>
      <c r="H103" s="27">
        <f>TIME(0,F103,G103)</f>
        <v>0</v>
      </c>
      <c r="I103" s="25"/>
      <c r="J103" s="25"/>
      <c r="K103" s="27">
        <f>TIME(0,I103,J103)</f>
        <v>0</v>
      </c>
      <c r="L103" s="91"/>
      <c r="M103" s="91"/>
      <c r="N103" s="25"/>
      <c r="O103" s="25"/>
      <c r="P103" s="27">
        <f>K103-H103-TIME(0,L103,M103)</f>
        <v>0</v>
      </c>
      <c r="Q103" s="91"/>
      <c r="R103" s="92"/>
      <c r="S103" s="28">
        <f>P103+TIME(0,Q103*$Q$2,0)+$R$2*R103</f>
        <v>0</v>
      </c>
      <c r="T103" s="25"/>
      <c r="U103" s="25"/>
      <c r="V103">
        <v>75</v>
      </c>
    </row>
    <row r="104" spans="1:22" ht="15.75">
      <c r="A104" s="31">
        <v>95</v>
      </c>
      <c r="B104" s="31" t="s">
        <v>36</v>
      </c>
      <c r="C104" s="31" t="s">
        <v>159</v>
      </c>
      <c r="D104" s="31" t="s">
        <v>56</v>
      </c>
      <c r="E104" s="31" t="s">
        <v>48</v>
      </c>
      <c r="F104" s="25"/>
      <c r="G104" s="25"/>
      <c r="H104" s="27">
        <f>TIME(0,F104,G104)</f>
        <v>0</v>
      </c>
      <c r="I104" s="25"/>
      <c r="J104" s="25"/>
      <c r="K104" s="27">
        <f>TIME(0,I104,J104)</f>
        <v>0</v>
      </c>
      <c r="L104" s="91"/>
      <c r="M104" s="91"/>
      <c r="N104" s="25"/>
      <c r="O104" s="25"/>
      <c r="P104" s="27">
        <f>K104-H104-TIME(0,L104,M104)</f>
        <v>0</v>
      </c>
      <c r="Q104" s="91"/>
      <c r="R104" s="92"/>
      <c r="S104" s="28">
        <f>P104+TIME(0,Q104*$Q$2,0)+$R$2*R104</f>
        <v>0</v>
      </c>
      <c r="T104" s="25"/>
      <c r="U104" s="25"/>
      <c r="V104">
        <v>75</v>
      </c>
    </row>
    <row r="105" spans="1:22" ht="15.75">
      <c r="A105" s="31">
        <v>96</v>
      </c>
      <c r="B105" s="31" t="s">
        <v>36</v>
      </c>
      <c r="C105" s="31" t="s">
        <v>262</v>
      </c>
      <c r="D105" s="31" t="s">
        <v>115</v>
      </c>
      <c r="E105" s="31" t="s">
        <v>91</v>
      </c>
      <c r="F105" s="25">
        <v>0</v>
      </c>
      <c r="G105" s="25">
        <v>0</v>
      </c>
      <c r="H105" s="27">
        <f>TIME(0,F105,G105)</f>
        <v>0</v>
      </c>
      <c r="I105" s="25">
        <v>14</v>
      </c>
      <c r="J105" s="25">
        <v>40</v>
      </c>
      <c r="K105" s="27">
        <f>TIME(0,I105,J105)</f>
        <v>0.010185185185185184</v>
      </c>
      <c r="L105" s="91"/>
      <c r="M105" s="91"/>
      <c r="N105" s="25"/>
      <c r="O105" s="25"/>
      <c r="P105" s="27">
        <f>K105-H105-TIME(0,L105,M105)</f>
        <v>0.010185185185185184</v>
      </c>
      <c r="Q105" s="91"/>
      <c r="R105" s="92">
        <v>2</v>
      </c>
      <c r="S105" s="28">
        <f>P105+TIME(0,Q105*$Q$2,0)+$R$2*R105</f>
        <v>0.012268518518518517</v>
      </c>
      <c r="T105" s="25">
        <v>24</v>
      </c>
      <c r="U105" s="25" t="s">
        <v>192</v>
      </c>
      <c r="V105">
        <f>T105</f>
        <v>24</v>
      </c>
    </row>
    <row r="106" spans="1:22" ht="15.75">
      <c r="A106" s="31">
        <v>97</v>
      </c>
      <c r="B106" s="31" t="s">
        <v>36</v>
      </c>
      <c r="C106" s="31" t="s">
        <v>161</v>
      </c>
      <c r="D106" s="31" t="s">
        <v>115</v>
      </c>
      <c r="E106" s="31" t="s">
        <v>91</v>
      </c>
      <c r="F106" s="25">
        <v>41</v>
      </c>
      <c r="G106" s="25"/>
      <c r="H106" s="27">
        <f>TIME(0,F106,G106)</f>
        <v>0.02847222222222222</v>
      </c>
      <c r="I106" s="25">
        <v>51</v>
      </c>
      <c r="J106" s="25">
        <v>30</v>
      </c>
      <c r="K106" s="27">
        <f>TIME(0,I106,J106)</f>
        <v>0.03576388888888889</v>
      </c>
      <c r="L106" s="91"/>
      <c r="M106" s="91"/>
      <c r="N106" s="25"/>
      <c r="O106" s="25"/>
      <c r="P106" s="27">
        <f>K106-H106-TIME(0,L106,M106)</f>
        <v>0.007291666666666665</v>
      </c>
      <c r="Q106" s="91"/>
      <c r="R106" s="92"/>
      <c r="S106" s="28">
        <f>P106+TIME(0,Q106*$Q$2,0)+$R$2*R106</f>
        <v>0.007291666666666665</v>
      </c>
      <c r="T106" s="25">
        <v>15</v>
      </c>
      <c r="U106" s="25" t="s">
        <v>190</v>
      </c>
      <c r="V106">
        <f>T106</f>
        <v>15</v>
      </c>
    </row>
    <row r="107" spans="1:22" ht="15.75">
      <c r="A107" s="31">
        <v>98</v>
      </c>
      <c r="B107" s="31" t="s">
        <v>36</v>
      </c>
      <c r="C107" s="31" t="s">
        <v>162</v>
      </c>
      <c r="D107" s="31" t="s">
        <v>92</v>
      </c>
      <c r="E107" s="31" t="s">
        <v>91</v>
      </c>
      <c r="F107" s="25"/>
      <c r="G107" s="25"/>
      <c r="H107" s="27">
        <f>TIME(0,F107,G107)</f>
        <v>0</v>
      </c>
      <c r="I107" s="25"/>
      <c r="J107" s="25"/>
      <c r="K107" s="27">
        <f>TIME(0,I107,J107)</f>
        <v>0</v>
      </c>
      <c r="L107" s="91"/>
      <c r="M107" s="91"/>
      <c r="N107" s="25"/>
      <c r="O107" s="25"/>
      <c r="P107" s="27">
        <f>K107-H107-TIME(0,L107,M107)</f>
        <v>0</v>
      </c>
      <c r="Q107" s="91"/>
      <c r="R107" s="92"/>
      <c r="S107" s="28">
        <f>P107+TIME(0,Q107*$Q$2,0)+$R$2*R107</f>
        <v>0</v>
      </c>
      <c r="T107" s="25"/>
      <c r="U107" s="25"/>
      <c r="V107">
        <v>75</v>
      </c>
    </row>
    <row r="108" spans="1:22" ht="15.75">
      <c r="A108" s="31">
        <v>99</v>
      </c>
      <c r="B108" s="31" t="s">
        <v>85</v>
      </c>
      <c r="C108" s="31" t="s">
        <v>163</v>
      </c>
      <c r="D108" s="31" t="s">
        <v>151</v>
      </c>
      <c r="E108" s="31" t="s">
        <v>48</v>
      </c>
      <c r="F108" s="25"/>
      <c r="G108" s="25"/>
      <c r="H108" s="27">
        <f>TIME(0,F108,G108)</f>
        <v>0</v>
      </c>
      <c r="I108" s="25"/>
      <c r="J108" s="25"/>
      <c r="K108" s="27">
        <f>TIME(0,I108,J108)</f>
        <v>0</v>
      </c>
      <c r="L108" s="91"/>
      <c r="M108" s="91"/>
      <c r="N108" s="25"/>
      <c r="O108" s="25"/>
      <c r="P108" s="27">
        <f>K108-H108-TIME(0,L108,M108)</f>
        <v>0</v>
      </c>
      <c r="Q108" s="91"/>
      <c r="R108" s="92"/>
      <c r="S108" s="28">
        <f>P108+TIME(0,Q108*$Q$2,0)+$R$2*R108</f>
        <v>0</v>
      </c>
      <c r="T108" s="25">
        <v>17</v>
      </c>
      <c r="U108" s="25"/>
      <c r="V108">
        <v>48</v>
      </c>
    </row>
    <row r="109" spans="1:22" ht="15.75">
      <c r="A109" s="31">
        <v>100</v>
      </c>
      <c r="B109" s="31" t="s">
        <v>36</v>
      </c>
      <c r="C109" s="31" t="s">
        <v>164</v>
      </c>
      <c r="D109" s="31" t="s">
        <v>205</v>
      </c>
      <c r="E109" s="31" t="s">
        <v>48</v>
      </c>
      <c r="F109" s="25"/>
      <c r="G109" s="25"/>
      <c r="H109" s="27">
        <f>TIME(0,F109,G109)</f>
        <v>0</v>
      </c>
      <c r="I109" s="25"/>
      <c r="J109" s="25"/>
      <c r="K109" s="27">
        <f>TIME(0,I109,J109)</f>
        <v>0</v>
      </c>
      <c r="L109" s="91"/>
      <c r="M109" s="91"/>
      <c r="N109" s="25"/>
      <c r="O109" s="25"/>
      <c r="P109" s="27">
        <f>K109-H109-TIME(0,L109,M109)</f>
        <v>0</v>
      </c>
      <c r="Q109" s="91"/>
      <c r="R109" s="92"/>
      <c r="S109" s="28">
        <f>P109+TIME(0,Q109*$Q$2,0)+$R$2*R109</f>
        <v>0</v>
      </c>
      <c r="T109" s="25"/>
      <c r="U109" s="25"/>
      <c r="V109">
        <v>75</v>
      </c>
    </row>
    <row r="110" spans="1:22" ht="15.75">
      <c r="A110" s="31">
        <v>101</v>
      </c>
      <c r="B110" s="31" t="s">
        <v>85</v>
      </c>
      <c r="C110" s="31" t="s">
        <v>165</v>
      </c>
      <c r="D110" s="31" t="s">
        <v>115</v>
      </c>
      <c r="E110" s="31" t="s">
        <v>91</v>
      </c>
      <c r="F110" s="25"/>
      <c r="G110" s="25"/>
      <c r="H110" s="27">
        <f>TIME(0,F110,G110)</f>
        <v>0</v>
      </c>
      <c r="I110" s="25"/>
      <c r="J110" s="25"/>
      <c r="K110" s="27">
        <f>TIME(0,I110,J110)</f>
        <v>0</v>
      </c>
      <c r="L110" s="91"/>
      <c r="M110" s="91"/>
      <c r="N110" s="25"/>
      <c r="O110" s="25"/>
      <c r="P110" s="27">
        <f>K110-H110-TIME(0,L110,M110)</f>
        <v>0</v>
      </c>
      <c r="Q110" s="91"/>
      <c r="R110" s="92"/>
      <c r="S110" s="28">
        <f>P110+TIME(0,Q110*$Q$2,0)+$R$2*R110</f>
        <v>0</v>
      </c>
      <c r="T110" s="25">
        <v>17</v>
      </c>
      <c r="U110" s="25"/>
      <c r="V110">
        <v>48</v>
      </c>
    </row>
    <row r="111" spans="1:22" ht="15.75">
      <c r="A111" s="31">
        <v>102</v>
      </c>
      <c r="B111" s="31" t="s">
        <v>85</v>
      </c>
      <c r="C111" s="31" t="s">
        <v>166</v>
      </c>
      <c r="D111" s="31" t="s">
        <v>115</v>
      </c>
      <c r="E111" s="31" t="s">
        <v>91</v>
      </c>
      <c r="F111" s="25"/>
      <c r="G111" s="25"/>
      <c r="H111" s="27">
        <f>TIME(0,F111,G111)</f>
        <v>0</v>
      </c>
      <c r="I111" s="25"/>
      <c r="J111" s="25"/>
      <c r="K111" s="27">
        <f>TIME(0,I111,J111)</f>
        <v>0</v>
      </c>
      <c r="L111" s="91"/>
      <c r="M111" s="91"/>
      <c r="N111" s="25"/>
      <c r="O111" s="25"/>
      <c r="P111" s="27">
        <f>K111-H111-TIME(0,L111,M111)</f>
        <v>0</v>
      </c>
      <c r="Q111" s="91"/>
      <c r="R111" s="92"/>
      <c r="S111" s="28">
        <f>P111+TIME(0,Q111*$Q$2,0)+$R$2*R111</f>
        <v>0</v>
      </c>
      <c r="T111" s="25">
        <v>17</v>
      </c>
      <c r="U111" s="25"/>
      <c r="V111">
        <v>48</v>
      </c>
    </row>
    <row r="112" spans="1:22" ht="15.75">
      <c r="A112" s="31">
        <v>103</v>
      </c>
      <c r="B112" s="31" t="s">
        <v>36</v>
      </c>
      <c r="C112" s="31" t="s">
        <v>167</v>
      </c>
      <c r="D112" s="31" t="s">
        <v>205</v>
      </c>
      <c r="E112" s="31" t="s">
        <v>48</v>
      </c>
      <c r="F112" s="25"/>
      <c r="G112" s="25"/>
      <c r="H112" s="27">
        <f>TIME(0,F112,G112)</f>
        <v>0</v>
      </c>
      <c r="I112" s="25"/>
      <c r="J112" s="25"/>
      <c r="K112" s="27">
        <f>TIME(0,I112,J112)</f>
        <v>0</v>
      </c>
      <c r="L112" s="91"/>
      <c r="M112" s="91"/>
      <c r="N112" s="25"/>
      <c r="O112" s="25"/>
      <c r="P112" s="27">
        <f>K112-H112-TIME(0,L112,M112)</f>
        <v>0</v>
      </c>
      <c r="Q112" s="91"/>
      <c r="R112" s="92"/>
      <c r="S112" s="28">
        <f>P112+TIME(0,Q112*$Q$2,0)+$R$2*R112</f>
        <v>0</v>
      </c>
      <c r="T112" s="25"/>
      <c r="U112" s="25"/>
      <c r="V112">
        <v>75</v>
      </c>
    </row>
    <row r="113" spans="16:19" ht="12.75">
      <c r="P113" s="53"/>
      <c r="S113" s="53"/>
    </row>
    <row r="114" spans="16:19" ht="12.75">
      <c r="P114" s="53"/>
      <c r="S114" s="53"/>
    </row>
  </sheetData>
  <sheetProtection/>
  <mergeCells count="16">
    <mergeCell ref="V8:V9"/>
    <mergeCell ref="A1:E1"/>
    <mergeCell ref="A3:J3"/>
    <mergeCell ref="A8:A9"/>
    <mergeCell ref="B8:B9"/>
    <mergeCell ref="C8:C9"/>
    <mergeCell ref="D8:D9"/>
    <mergeCell ref="E8:E9"/>
    <mergeCell ref="N8:P8"/>
    <mergeCell ref="S8:S9"/>
    <mergeCell ref="T8:T9"/>
    <mergeCell ref="U8:U9"/>
    <mergeCell ref="F8:H8"/>
    <mergeCell ref="I8:K8"/>
    <mergeCell ref="L8:M8"/>
    <mergeCell ref="Q8:R8"/>
  </mergeCells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zoomScale="75" zoomScaleNormal="75" workbookViewId="0" topLeftCell="A1">
      <pane xSplit="5" ySplit="9" topLeftCell="H3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:V74"/>
    </sheetView>
  </sheetViews>
  <sheetFormatPr defaultColWidth="9.00390625" defaultRowHeight="12.75"/>
  <cols>
    <col min="3" max="3" width="17.25390625" style="0" customWidth="1"/>
    <col min="4" max="4" width="10.125" style="0" bestFit="1" customWidth="1"/>
    <col min="14" max="15" width="0.6171875" style="0" customWidth="1"/>
  </cols>
  <sheetData>
    <row r="1" spans="1:21" ht="48">
      <c r="A1" s="199"/>
      <c r="B1" s="199"/>
      <c r="C1" s="199"/>
      <c r="D1" s="199"/>
      <c r="E1" s="199"/>
      <c r="F1" s="14"/>
      <c r="G1" s="14"/>
      <c r="H1" s="15"/>
      <c r="I1" s="15"/>
      <c r="J1" s="15"/>
      <c r="K1" s="15"/>
      <c r="L1" s="15"/>
      <c r="M1" s="15"/>
      <c r="N1" s="16"/>
      <c r="O1" s="15"/>
      <c r="P1" s="16"/>
      <c r="Q1" s="16" t="s">
        <v>13</v>
      </c>
      <c r="R1" s="16" t="s">
        <v>13</v>
      </c>
      <c r="S1" s="15"/>
      <c r="T1" s="15"/>
      <c r="U1" s="15"/>
    </row>
    <row r="2" spans="1:21" ht="20.25">
      <c r="A2" s="14"/>
      <c r="B2" s="14"/>
      <c r="C2" s="14"/>
      <c r="D2" s="14"/>
      <c r="E2" s="14"/>
      <c r="F2" s="14"/>
      <c r="G2" s="14"/>
      <c r="H2" s="15"/>
      <c r="I2" s="15"/>
      <c r="J2" s="15"/>
      <c r="K2" s="15"/>
      <c r="L2" s="15"/>
      <c r="M2" s="15"/>
      <c r="N2" s="16"/>
      <c r="O2" s="15"/>
      <c r="P2" s="16"/>
      <c r="Q2" s="16">
        <v>1</v>
      </c>
      <c r="R2" s="93">
        <v>0.0010416666666666667</v>
      </c>
      <c r="S2" s="15"/>
      <c r="T2" s="15"/>
      <c r="U2" s="15"/>
    </row>
    <row r="3" spans="1:21" ht="21" thickBot="1">
      <c r="A3" s="200" t="s">
        <v>299</v>
      </c>
      <c r="B3" s="200"/>
      <c r="C3" s="200"/>
      <c r="D3" s="200"/>
      <c r="E3" s="200"/>
      <c r="F3" s="200"/>
      <c r="G3" s="200"/>
      <c r="H3" s="200"/>
      <c r="I3" s="200"/>
      <c r="J3" s="200"/>
      <c r="K3" s="17"/>
      <c r="L3" s="17"/>
      <c r="M3" s="17"/>
      <c r="N3" s="16"/>
      <c r="O3" s="15"/>
      <c r="P3" s="16" t="s">
        <v>15</v>
      </c>
      <c r="Q3" s="16"/>
      <c r="R3" s="15"/>
      <c r="S3" s="15"/>
      <c r="T3" s="15"/>
      <c r="U3" s="15"/>
    </row>
    <row r="4" spans="1:21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56"/>
      <c r="O4" s="15"/>
      <c r="P4" s="56">
        <v>25</v>
      </c>
      <c r="Q4" s="56"/>
      <c r="R4" s="15"/>
      <c r="S4" s="15"/>
      <c r="T4" s="15"/>
      <c r="U4" s="15"/>
    </row>
    <row r="5" spans="1:21" ht="32.25" thickBot="1">
      <c r="A5" s="15"/>
      <c r="B5" s="15"/>
      <c r="C5" s="18" t="s">
        <v>16</v>
      </c>
      <c r="D5" s="164">
        <v>39348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ht="15.75">
      <c r="A8" s="201" t="s">
        <v>17</v>
      </c>
      <c r="B8" s="203" t="s">
        <v>35</v>
      </c>
      <c r="C8" s="195" t="s">
        <v>18</v>
      </c>
      <c r="D8" s="195" t="s">
        <v>19</v>
      </c>
      <c r="E8" s="195" t="s">
        <v>20</v>
      </c>
      <c r="F8" s="195" t="s">
        <v>175</v>
      </c>
      <c r="G8" s="195"/>
      <c r="H8" s="195"/>
      <c r="I8" s="195" t="s">
        <v>176</v>
      </c>
      <c r="J8" s="195"/>
      <c r="K8" s="195"/>
      <c r="L8" s="245" t="s">
        <v>185</v>
      </c>
      <c r="M8" s="246"/>
      <c r="N8" s="195" t="s">
        <v>21</v>
      </c>
      <c r="O8" s="195"/>
      <c r="P8" s="195"/>
      <c r="Q8" s="245" t="s">
        <v>22</v>
      </c>
      <c r="R8" s="246"/>
      <c r="S8" s="195" t="s">
        <v>4</v>
      </c>
      <c r="T8" s="195" t="s">
        <v>5</v>
      </c>
      <c r="U8" s="197" t="s">
        <v>23</v>
      </c>
      <c r="V8" s="247" t="s">
        <v>177</v>
      </c>
    </row>
    <row r="9" spans="1:22" ht="48" thickBot="1">
      <c r="A9" s="202"/>
      <c r="B9" s="204"/>
      <c r="C9" s="196"/>
      <c r="D9" s="196"/>
      <c r="E9" s="196"/>
      <c r="F9" s="22" t="s">
        <v>24</v>
      </c>
      <c r="G9" s="22" t="s">
        <v>25</v>
      </c>
      <c r="H9" s="23" t="s">
        <v>26</v>
      </c>
      <c r="I9" s="22" t="s">
        <v>24</v>
      </c>
      <c r="J9" s="22" t="s">
        <v>25</v>
      </c>
      <c r="K9" s="23" t="s">
        <v>26</v>
      </c>
      <c r="L9" s="22" t="s">
        <v>24</v>
      </c>
      <c r="M9" s="22" t="s">
        <v>25</v>
      </c>
      <c r="N9" s="22" t="s">
        <v>24</v>
      </c>
      <c r="O9" s="22" t="s">
        <v>25</v>
      </c>
      <c r="P9" s="23" t="s">
        <v>26</v>
      </c>
      <c r="Q9" s="23" t="s">
        <v>186</v>
      </c>
      <c r="R9" s="22" t="s">
        <v>187</v>
      </c>
      <c r="S9" s="196"/>
      <c r="T9" s="196"/>
      <c r="U9" s="198"/>
      <c r="V9" s="247"/>
    </row>
    <row r="10" spans="1:22" ht="15.75">
      <c r="A10" s="31">
        <v>8</v>
      </c>
      <c r="B10" s="31" t="s">
        <v>36</v>
      </c>
      <c r="C10" s="31" t="s">
        <v>55</v>
      </c>
      <c r="D10" s="31" t="s">
        <v>56</v>
      </c>
      <c r="E10" s="31" t="s">
        <v>48</v>
      </c>
      <c r="F10" s="162">
        <v>17</v>
      </c>
      <c r="G10" s="162"/>
      <c r="H10" s="27">
        <f>TIME(0,F10,G10)</f>
        <v>0.011805555555555555</v>
      </c>
      <c r="I10" s="162">
        <v>22</v>
      </c>
      <c r="J10" s="162">
        <v>49</v>
      </c>
      <c r="K10" s="27">
        <f>TIME(0,I10,J10)</f>
        <v>0.015844907407407408</v>
      </c>
      <c r="L10" s="91"/>
      <c r="M10" s="91"/>
      <c r="N10" s="162"/>
      <c r="O10" s="162"/>
      <c r="P10" s="27">
        <f>K10-H10-TIME(0,L10,M10)</f>
        <v>0.004039351851851853</v>
      </c>
      <c r="Q10" s="91"/>
      <c r="R10" s="92"/>
      <c r="S10" s="28">
        <f>P10+TIME(0,Q10*$Q$2,0)+$R$2*R10</f>
        <v>0.004039351851851853</v>
      </c>
      <c r="T10" s="25">
        <v>1</v>
      </c>
      <c r="U10" s="25"/>
      <c r="V10">
        <f>T10</f>
        <v>1</v>
      </c>
    </row>
    <row r="11" spans="1:22" ht="26.25">
      <c r="A11" s="31">
        <v>37</v>
      </c>
      <c r="B11" s="31" t="s">
        <v>36</v>
      </c>
      <c r="C11" s="31" t="s">
        <v>94</v>
      </c>
      <c r="D11" s="31" t="s">
        <v>92</v>
      </c>
      <c r="E11" s="31" t="s">
        <v>91</v>
      </c>
      <c r="F11" s="25">
        <v>3</v>
      </c>
      <c r="G11" s="25"/>
      <c r="H11" s="27">
        <f>TIME(0,F11,G11)</f>
        <v>0.0020833333333333333</v>
      </c>
      <c r="I11" s="25">
        <v>10</v>
      </c>
      <c r="J11" s="25"/>
      <c r="K11" s="27">
        <f>TIME(0,I11,J11)</f>
        <v>0.006944444444444444</v>
      </c>
      <c r="L11" s="91">
        <v>0</v>
      </c>
      <c r="M11" s="91">
        <v>37</v>
      </c>
      <c r="N11" s="25"/>
      <c r="O11" s="25"/>
      <c r="P11" s="27">
        <f>K11-H11-TIME(0,L11,M11)</f>
        <v>0.00443287037037037</v>
      </c>
      <c r="Q11" s="91"/>
      <c r="R11" s="92"/>
      <c r="S11" s="28">
        <f>P11+TIME(0,Q11*$Q$2,0)+$R$2*R11</f>
        <v>0.00443287037037037</v>
      </c>
      <c r="T11" s="25">
        <v>2</v>
      </c>
      <c r="U11" s="25"/>
      <c r="V11">
        <f>T11</f>
        <v>2</v>
      </c>
    </row>
    <row r="12" spans="1:22" ht="15.75">
      <c r="A12" s="31">
        <v>9</v>
      </c>
      <c r="B12" s="31" t="s">
        <v>36</v>
      </c>
      <c r="C12" s="31" t="s">
        <v>57</v>
      </c>
      <c r="D12" s="31" t="s">
        <v>56</v>
      </c>
      <c r="E12" s="31" t="s">
        <v>48</v>
      </c>
      <c r="F12" s="25">
        <v>24</v>
      </c>
      <c r="G12" s="25"/>
      <c r="H12" s="27">
        <f>TIME(0,F12,G12)</f>
        <v>0.016666666666666666</v>
      </c>
      <c r="I12" s="25">
        <v>30</v>
      </c>
      <c r="J12" s="25">
        <v>30</v>
      </c>
      <c r="K12" s="27">
        <f>TIME(0,I12,J12)</f>
        <v>0.021180555555555553</v>
      </c>
      <c r="L12" s="91"/>
      <c r="M12" s="91"/>
      <c r="N12" s="25"/>
      <c r="O12" s="25"/>
      <c r="P12" s="27">
        <f>K12-H12-TIME(0,L12,M12)</f>
        <v>0.004513888888888887</v>
      </c>
      <c r="Q12" s="91"/>
      <c r="R12" s="92"/>
      <c r="S12" s="28">
        <f>P12+TIME(0,Q12*$Q$2,0)+$R$2*R12</f>
        <v>0.004513888888888887</v>
      </c>
      <c r="T12" s="25">
        <v>3</v>
      </c>
      <c r="U12" s="25" t="s">
        <v>172</v>
      </c>
      <c r="V12">
        <f>T12</f>
        <v>3</v>
      </c>
    </row>
    <row r="13" spans="1:22" ht="15.75">
      <c r="A13" s="31">
        <v>34</v>
      </c>
      <c r="B13" s="31" t="s">
        <v>36</v>
      </c>
      <c r="C13" s="31" t="s">
        <v>89</v>
      </c>
      <c r="D13" s="31" t="s">
        <v>202</v>
      </c>
      <c r="E13" s="31" t="s">
        <v>48</v>
      </c>
      <c r="F13" s="25">
        <v>21</v>
      </c>
      <c r="G13" s="25">
        <v>0</v>
      </c>
      <c r="H13" s="27">
        <f>TIME(0,F13,G13)</f>
        <v>0.014583333333333332</v>
      </c>
      <c r="I13" s="25">
        <v>28</v>
      </c>
      <c r="J13" s="25"/>
      <c r="K13" s="27">
        <f>TIME(0,I13,J13)</f>
        <v>0.019444444444444445</v>
      </c>
      <c r="L13" s="91"/>
      <c r="M13" s="91"/>
      <c r="N13" s="25"/>
      <c r="O13" s="25"/>
      <c r="P13" s="27">
        <f>K13-H13-TIME(0,L13,M13)</f>
        <v>0.004861111111111113</v>
      </c>
      <c r="Q13" s="91"/>
      <c r="R13" s="92"/>
      <c r="S13" s="28">
        <f>P13+TIME(0,Q13*$Q$2,0)+$R$2*R13</f>
        <v>0.004861111111111113</v>
      </c>
      <c r="T13" s="25">
        <v>4</v>
      </c>
      <c r="U13" s="25"/>
      <c r="V13">
        <f>T13</f>
        <v>4</v>
      </c>
    </row>
    <row r="14" spans="1:22" ht="15.75">
      <c r="A14" s="31">
        <v>84</v>
      </c>
      <c r="B14" s="31" t="s">
        <v>36</v>
      </c>
      <c r="C14" s="31" t="s">
        <v>147</v>
      </c>
      <c r="D14" s="31" t="s">
        <v>141</v>
      </c>
      <c r="E14" s="31" t="s">
        <v>91</v>
      </c>
      <c r="F14" s="25">
        <v>0</v>
      </c>
      <c r="G14" s="25"/>
      <c r="H14" s="27">
        <f>TIME(0,F14,G14)</f>
        <v>0</v>
      </c>
      <c r="I14" s="25">
        <v>12</v>
      </c>
      <c r="J14" s="25">
        <v>17</v>
      </c>
      <c r="K14" s="27">
        <f>TIME(0,I14,J14)</f>
        <v>0.008530092592592593</v>
      </c>
      <c r="L14" s="91">
        <v>4</v>
      </c>
      <c r="M14" s="91">
        <v>30</v>
      </c>
      <c r="N14" s="25"/>
      <c r="O14" s="25"/>
      <c r="P14" s="27">
        <f>K14-H14-TIME(0,L14,M14)</f>
        <v>0.005405092592592593</v>
      </c>
      <c r="Q14" s="91"/>
      <c r="R14" s="92"/>
      <c r="S14" s="28">
        <f>P14+TIME(0,Q14*$Q$2,0)+$R$2*R14</f>
        <v>0.005405092592592593</v>
      </c>
      <c r="T14" s="25">
        <v>5</v>
      </c>
      <c r="U14" s="25"/>
      <c r="V14">
        <f>T14</f>
        <v>5</v>
      </c>
    </row>
    <row r="15" spans="1:22" ht="26.25">
      <c r="A15" s="31">
        <v>4</v>
      </c>
      <c r="B15" s="31" t="s">
        <v>36</v>
      </c>
      <c r="C15" s="31" t="s">
        <v>51</v>
      </c>
      <c r="D15" s="31" t="s">
        <v>52</v>
      </c>
      <c r="E15" s="31" t="s">
        <v>48</v>
      </c>
      <c r="F15" s="25">
        <v>43</v>
      </c>
      <c r="G15" s="25"/>
      <c r="H15" s="27">
        <f>TIME(0,F15,G15)</f>
        <v>0.029861111111111113</v>
      </c>
      <c r="I15" s="25">
        <v>50</v>
      </c>
      <c r="J15" s="25">
        <v>50</v>
      </c>
      <c r="K15" s="27">
        <f>TIME(0,I15,J15)</f>
        <v>0.03530092592592592</v>
      </c>
      <c r="L15" s="91"/>
      <c r="M15" s="91"/>
      <c r="N15" s="25"/>
      <c r="O15" s="25"/>
      <c r="P15" s="27">
        <f>K15-H15-TIME(0,L15,M15)</f>
        <v>0.0054398148148148105</v>
      </c>
      <c r="Q15" s="91"/>
      <c r="R15" s="92"/>
      <c r="S15" s="28">
        <f>P15+TIME(0,Q15*$Q$2,0)+$R$2*R15</f>
        <v>0.0054398148148148105</v>
      </c>
      <c r="T15" s="25">
        <v>6</v>
      </c>
      <c r="U15" s="25"/>
      <c r="V15">
        <f>T15</f>
        <v>6</v>
      </c>
    </row>
    <row r="16" spans="1:22" ht="26.25">
      <c r="A16" s="31">
        <v>74</v>
      </c>
      <c r="B16" s="31" t="s">
        <v>36</v>
      </c>
      <c r="C16" s="31" t="s">
        <v>137</v>
      </c>
      <c r="D16" s="31" t="s">
        <v>92</v>
      </c>
      <c r="E16" s="31" t="s">
        <v>91</v>
      </c>
      <c r="F16" s="25">
        <v>6</v>
      </c>
      <c r="G16" s="25"/>
      <c r="H16" s="27">
        <f>TIME(0,F16,G16)</f>
        <v>0.004166666666666667</v>
      </c>
      <c r="I16" s="25">
        <v>14</v>
      </c>
      <c r="J16" s="25"/>
      <c r="K16" s="27">
        <f>TIME(0,I16,J16)</f>
        <v>0.009722222222222222</v>
      </c>
      <c r="L16" s="91"/>
      <c r="M16" s="91"/>
      <c r="N16" s="25"/>
      <c r="O16" s="25"/>
      <c r="P16" s="27">
        <f>K16-H16-TIME(0,L16,M16)</f>
        <v>0.005555555555555556</v>
      </c>
      <c r="Q16" s="91"/>
      <c r="R16" s="92"/>
      <c r="S16" s="28">
        <f>P16+TIME(0,Q16*$Q$2,0)+$R$2*R16</f>
        <v>0.005555555555555556</v>
      </c>
      <c r="T16" s="25">
        <v>7</v>
      </c>
      <c r="U16" s="25"/>
      <c r="V16">
        <f>T16</f>
        <v>7</v>
      </c>
    </row>
    <row r="17" spans="1:22" ht="26.25">
      <c r="A17" s="31">
        <v>31</v>
      </c>
      <c r="B17" s="31" t="s">
        <v>36</v>
      </c>
      <c r="C17" s="31" t="s">
        <v>84</v>
      </c>
      <c r="D17" s="31" t="s">
        <v>202</v>
      </c>
      <c r="E17" s="31" t="s">
        <v>48</v>
      </c>
      <c r="F17" s="25">
        <v>25</v>
      </c>
      <c r="G17" s="25">
        <v>0</v>
      </c>
      <c r="H17" s="27">
        <f>TIME(0,F17,G17)</f>
        <v>0.017361111111111112</v>
      </c>
      <c r="I17" s="25">
        <v>33</v>
      </c>
      <c r="J17" s="25"/>
      <c r="K17" s="27">
        <f>TIME(0,I17,J17)</f>
        <v>0.02291666666666667</v>
      </c>
      <c r="L17" s="91"/>
      <c r="M17" s="91"/>
      <c r="N17" s="25"/>
      <c r="O17" s="25"/>
      <c r="P17" s="27">
        <f>K17-H17-TIME(0,L17,M17)</f>
        <v>0.005555555555555557</v>
      </c>
      <c r="Q17" s="91"/>
      <c r="R17" s="92"/>
      <c r="S17" s="28">
        <f>P17+TIME(0,Q17*$Q$2,0)+$R$2*R17</f>
        <v>0.005555555555555557</v>
      </c>
      <c r="T17" s="25">
        <v>8</v>
      </c>
      <c r="U17" s="25"/>
      <c r="V17">
        <f>T17</f>
        <v>8</v>
      </c>
    </row>
    <row r="18" spans="1:22" ht="26.25">
      <c r="A18" s="31">
        <v>54</v>
      </c>
      <c r="B18" s="31" t="s">
        <v>36</v>
      </c>
      <c r="C18" s="31" t="s">
        <v>117</v>
      </c>
      <c r="D18" s="31" t="s">
        <v>92</v>
      </c>
      <c r="E18" s="31" t="s">
        <v>91</v>
      </c>
      <c r="F18" s="25">
        <v>6</v>
      </c>
      <c r="G18" s="25"/>
      <c r="H18" s="27">
        <f>TIME(0,F18,G18)</f>
        <v>0.004166666666666667</v>
      </c>
      <c r="I18" s="25">
        <v>15</v>
      </c>
      <c r="J18" s="25">
        <v>35</v>
      </c>
      <c r="K18" s="27">
        <f>TIME(0,I18,J18)</f>
        <v>0.01082175925925926</v>
      </c>
      <c r="L18" s="91">
        <v>1</v>
      </c>
      <c r="M18" s="91">
        <v>30</v>
      </c>
      <c r="N18" s="25"/>
      <c r="O18" s="25"/>
      <c r="P18" s="27">
        <f>K18-H18-TIME(0,L18,M18)</f>
        <v>0.005613425925925927</v>
      </c>
      <c r="Q18" s="91"/>
      <c r="R18" s="92"/>
      <c r="S18" s="28">
        <f>P18+TIME(0,Q18*$Q$2,0)+$R$2*R18</f>
        <v>0.005613425925925927</v>
      </c>
      <c r="T18" s="25">
        <v>9</v>
      </c>
      <c r="U18" s="25"/>
      <c r="V18">
        <f>T18</f>
        <v>9</v>
      </c>
    </row>
    <row r="19" spans="1:22" ht="26.25">
      <c r="A19" s="31">
        <v>44</v>
      </c>
      <c r="B19" s="31" t="s">
        <v>36</v>
      </c>
      <c r="C19" s="31" t="s">
        <v>105</v>
      </c>
      <c r="D19" s="31" t="s">
        <v>104</v>
      </c>
      <c r="E19" s="31" t="s">
        <v>91</v>
      </c>
      <c r="F19" s="25">
        <v>33</v>
      </c>
      <c r="G19" s="25"/>
      <c r="H19" s="27">
        <f>TIME(0,F19,G19)</f>
        <v>0.02291666666666667</v>
      </c>
      <c r="I19" s="25">
        <v>40</v>
      </c>
      <c r="J19" s="25">
        <v>25</v>
      </c>
      <c r="K19" s="27">
        <f>TIME(0,I19,J19)</f>
        <v>0.028067129629629626</v>
      </c>
      <c r="L19" s="91"/>
      <c r="M19" s="91"/>
      <c r="N19" s="25"/>
      <c r="O19" s="25"/>
      <c r="P19" s="27">
        <f>K19-H19-TIME(0,L19,M19)</f>
        <v>0.005150462962962957</v>
      </c>
      <c r="Q19" s="91"/>
      <c r="R19" s="92">
        <v>1</v>
      </c>
      <c r="S19" s="28">
        <f>P19+TIME(0,Q19*$Q$2,0)+$R$2*R19</f>
        <v>0.006192129629629624</v>
      </c>
      <c r="T19" s="25">
        <v>10</v>
      </c>
      <c r="U19" s="25"/>
      <c r="V19">
        <f>T19</f>
        <v>10</v>
      </c>
    </row>
    <row r="20" spans="1:22" ht="26.25">
      <c r="A20" s="31">
        <v>56</v>
      </c>
      <c r="B20" s="31" t="s">
        <v>36</v>
      </c>
      <c r="C20" s="31" t="s">
        <v>119</v>
      </c>
      <c r="D20" s="31" t="s">
        <v>115</v>
      </c>
      <c r="E20" s="31" t="s">
        <v>91</v>
      </c>
      <c r="F20" s="25">
        <v>45</v>
      </c>
      <c r="G20" s="25"/>
      <c r="H20" s="27">
        <f>TIME(0,F20,G20)</f>
        <v>0.03125</v>
      </c>
      <c r="I20" s="25">
        <v>53</v>
      </c>
      <c r="J20" s="25">
        <v>46</v>
      </c>
      <c r="K20" s="27">
        <f>TIME(0,I20,J20)</f>
        <v>0.03733796296296296</v>
      </c>
      <c r="L20" s="91"/>
      <c r="M20" s="91"/>
      <c r="N20" s="25"/>
      <c r="O20" s="25"/>
      <c r="P20" s="27">
        <f>K20-H20-TIME(0,L20,M20)</f>
        <v>0.006087962962962962</v>
      </c>
      <c r="Q20" s="91"/>
      <c r="R20" s="92"/>
      <c r="S20" s="28">
        <f>P20+TIME(0,Q20*$Q$2,0)+$R$2*R20</f>
        <v>0.006087962962962962</v>
      </c>
      <c r="T20" s="25">
        <v>11</v>
      </c>
      <c r="U20" s="25"/>
      <c r="V20">
        <f>T20</f>
        <v>11</v>
      </c>
    </row>
    <row r="21" spans="1:22" ht="26.25">
      <c r="A21" s="31">
        <v>1</v>
      </c>
      <c r="B21" s="31" t="s">
        <v>36</v>
      </c>
      <c r="C21" s="31" t="s">
        <v>46</v>
      </c>
      <c r="D21" s="31" t="s">
        <v>47</v>
      </c>
      <c r="E21" s="31" t="s">
        <v>48</v>
      </c>
      <c r="F21" s="161">
        <v>30</v>
      </c>
      <c r="G21" s="161"/>
      <c r="H21" s="27">
        <f>TIME(0,F21,G21)</f>
        <v>0.020833333333333332</v>
      </c>
      <c r="I21" s="161">
        <v>38</v>
      </c>
      <c r="J21" s="161">
        <v>15</v>
      </c>
      <c r="K21" s="27">
        <f>TIME(0,I21,J21)</f>
        <v>0.0265625</v>
      </c>
      <c r="L21" s="91"/>
      <c r="M21" s="91"/>
      <c r="N21" s="161"/>
      <c r="O21" s="161"/>
      <c r="P21" s="27">
        <f>K21-H21-TIME(0,L21,M21)</f>
        <v>0.005729166666666667</v>
      </c>
      <c r="Q21" s="91">
        <v>1</v>
      </c>
      <c r="R21" s="92"/>
      <c r="S21" s="28">
        <f>P21+TIME(0,Q21*$Q$2,0)+$R$2*R21</f>
        <v>0.006423611111111112</v>
      </c>
      <c r="T21" s="25">
        <v>12</v>
      </c>
      <c r="U21" s="25"/>
      <c r="V21">
        <f>T21</f>
        <v>12</v>
      </c>
    </row>
    <row r="22" spans="1:22" ht="15.75">
      <c r="A22" s="31">
        <v>67</v>
      </c>
      <c r="B22" s="31" t="s">
        <v>36</v>
      </c>
      <c r="C22" s="31" t="s">
        <v>130</v>
      </c>
      <c r="D22" s="31" t="s">
        <v>115</v>
      </c>
      <c r="E22" s="31" t="s">
        <v>91</v>
      </c>
      <c r="F22" s="25">
        <v>27</v>
      </c>
      <c r="G22" s="25"/>
      <c r="H22" s="27">
        <f>TIME(0,F22,G22)</f>
        <v>0.01875</v>
      </c>
      <c r="I22" s="25">
        <v>43</v>
      </c>
      <c r="J22" s="25">
        <v>10</v>
      </c>
      <c r="K22" s="27">
        <f>TIME(0,I22,J22)</f>
        <v>0.029976851851851852</v>
      </c>
      <c r="L22" s="91">
        <v>6</v>
      </c>
      <c r="M22" s="91">
        <v>52</v>
      </c>
      <c r="N22" s="25"/>
      <c r="O22" s="25"/>
      <c r="P22" s="27">
        <f>K22-H22-TIME(0,L22,M22)</f>
        <v>0.006458333333333334</v>
      </c>
      <c r="Q22" s="91"/>
      <c r="R22" s="92"/>
      <c r="S22" s="28">
        <f>P22+TIME(0,Q22*$Q$2,0)+$R$2*R22</f>
        <v>0.006458333333333334</v>
      </c>
      <c r="T22" s="25">
        <v>13</v>
      </c>
      <c r="U22" s="25"/>
      <c r="V22">
        <f>T22</f>
        <v>13</v>
      </c>
    </row>
    <row r="23" spans="1:22" ht="26.25">
      <c r="A23" s="31">
        <v>13</v>
      </c>
      <c r="B23" s="31" t="s">
        <v>36</v>
      </c>
      <c r="C23" s="31" t="s">
        <v>61</v>
      </c>
      <c r="D23" s="31" t="s">
        <v>63</v>
      </c>
      <c r="E23" s="31" t="s">
        <v>221</v>
      </c>
      <c r="F23" s="25">
        <v>27</v>
      </c>
      <c r="G23" s="25"/>
      <c r="H23" s="27">
        <f>TIME(0,F23,G23)</f>
        <v>0.01875</v>
      </c>
      <c r="I23" s="25">
        <v>36</v>
      </c>
      <c r="J23" s="25">
        <v>35</v>
      </c>
      <c r="K23" s="27">
        <f>TIME(0,I23,J23)</f>
        <v>0.025405092592592594</v>
      </c>
      <c r="L23" s="91"/>
      <c r="M23" s="91"/>
      <c r="N23" s="25"/>
      <c r="O23" s="25"/>
      <c r="P23" s="27">
        <f>K23-H23-TIME(0,L23,M23)</f>
        <v>0.006655092592592594</v>
      </c>
      <c r="Q23" s="91"/>
      <c r="R23" s="92"/>
      <c r="S23" s="28">
        <f>P23+TIME(0,Q23*$Q$2,0)+$R$2*R23</f>
        <v>0.006655092592592594</v>
      </c>
      <c r="T23" s="25">
        <v>14</v>
      </c>
      <c r="U23" s="25"/>
      <c r="V23">
        <f>T23</f>
        <v>14</v>
      </c>
    </row>
    <row r="24" spans="1:22" ht="15.75">
      <c r="A24" s="31">
        <v>97</v>
      </c>
      <c r="B24" s="31" t="s">
        <v>36</v>
      </c>
      <c r="C24" s="31" t="s">
        <v>161</v>
      </c>
      <c r="D24" s="31" t="s">
        <v>115</v>
      </c>
      <c r="E24" s="31" t="s">
        <v>91</v>
      </c>
      <c r="F24" s="25">
        <v>41</v>
      </c>
      <c r="G24" s="25"/>
      <c r="H24" s="27">
        <f>TIME(0,F24,G24)</f>
        <v>0.02847222222222222</v>
      </c>
      <c r="I24" s="25">
        <v>51</v>
      </c>
      <c r="J24" s="25">
        <v>30</v>
      </c>
      <c r="K24" s="27">
        <f>TIME(0,I24,J24)</f>
        <v>0.03576388888888889</v>
      </c>
      <c r="L24" s="91"/>
      <c r="M24" s="91"/>
      <c r="N24" s="25"/>
      <c r="O24" s="25"/>
      <c r="P24" s="27">
        <f>K24-H24-TIME(0,L24,M24)</f>
        <v>0.007291666666666665</v>
      </c>
      <c r="Q24" s="91"/>
      <c r="R24" s="92"/>
      <c r="S24" s="28">
        <f>P24+TIME(0,Q24*$Q$2,0)+$R$2*R24</f>
        <v>0.007291666666666665</v>
      </c>
      <c r="T24" s="25">
        <v>15</v>
      </c>
      <c r="U24" s="25" t="s">
        <v>190</v>
      </c>
      <c r="V24">
        <f>T24</f>
        <v>15</v>
      </c>
    </row>
    <row r="25" spans="1:22" ht="26.25">
      <c r="A25" s="31">
        <v>19</v>
      </c>
      <c r="B25" s="31" t="s">
        <v>36</v>
      </c>
      <c r="C25" s="31" t="s">
        <v>69</v>
      </c>
      <c r="D25" s="31" t="s">
        <v>73</v>
      </c>
      <c r="E25" s="31" t="s">
        <v>74</v>
      </c>
      <c r="F25" s="25">
        <v>10</v>
      </c>
      <c r="G25" s="25">
        <v>0</v>
      </c>
      <c r="H25" s="27">
        <f>TIME(0,F25,G25)</f>
        <v>0.006944444444444444</v>
      </c>
      <c r="I25" s="25">
        <v>23</v>
      </c>
      <c r="J25" s="25">
        <v>30</v>
      </c>
      <c r="K25" s="27">
        <f>TIME(0,I25,J25)</f>
        <v>0.016319444444444445</v>
      </c>
      <c r="L25" s="91">
        <v>2</v>
      </c>
      <c r="M25" s="91">
        <v>50</v>
      </c>
      <c r="N25" s="25"/>
      <c r="O25" s="25"/>
      <c r="P25" s="27">
        <f>K25-H25-TIME(0,L25,M25)</f>
        <v>0.0074074074074074086</v>
      </c>
      <c r="Q25" s="91"/>
      <c r="R25" s="92"/>
      <c r="S25" s="28">
        <f>P25+TIME(0,Q25*$Q$2,0)+$R$2*R25</f>
        <v>0.0074074074074074086</v>
      </c>
      <c r="T25" s="25">
        <v>16</v>
      </c>
      <c r="U25" s="25"/>
      <c r="V25">
        <f>T25</f>
        <v>16</v>
      </c>
    </row>
    <row r="26" spans="1:22" ht="26.25">
      <c r="A26" s="31">
        <v>23</v>
      </c>
      <c r="B26" s="31" t="s">
        <v>36</v>
      </c>
      <c r="C26" s="31" t="s">
        <v>86</v>
      </c>
      <c r="D26" s="31" t="s">
        <v>73</v>
      </c>
      <c r="E26" s="31" t="s">
        <v>74</v>
      </c>
      <c r="F26" s="25">
        <v>45</v>
      </c>
      <c r="G26" s="25">
        <v>40</v>
      </c>
      <c r="H26" s="27">
        <f>TIME(0,F26,G26)</f>
        <v>0.031712962962962964</v>
      </c>
      <c r="I26" s="25">
        <v>56</v>
      </c>
      <c r="J26" s="25">
        <v>40</v>
      </c>
      <c r="K26" s="27">
        <f>TIME(0,I26,J26)</f>
        <v>0.03935185185185185</v>
      </c>
      <c r="L26" s="91">
        <v>3</v>
      </c>
      <c r="M26" s="91"/>
      <c r="N26" s="25"/>
      <c r="O26" s="25"/>
      <c r="P26" s="27">
        <f>K26-H26-TIME(0,L26,M26)</f>
        <v>0.005555555555555557</v>
      </c>
      <c r="Q26" s="91">
        <v>3</v>
      </c>
      <c r="R26" s="92"/>
      <c r="S26" s="28">
        <f>P26+TIME(0,Q26*$Q$2,0)+$R$2*R26</f>
        <v>0.0076388888888888895</v>
      </c>
      <c r="T26" s="25">
        <v>17</v>
      </c>
      <c r="U26" s="25"/>
      <c r="V26">
        <f>T26</f>
        <v>17</v>
      </c>
    </row>
    <row r="27" spans="1:22" ht="15.75">
      <c r="A27" s="31">
        <v>82</v>
      </c>
      <c r="B27" s="31" t="s">
        <v>36</v>
      </c>
      <c r="C27" s="31" t="s">
        <v>145</v>
      </c>
      <c r="D27" s="31" t="s">
        <v>141</v>
      </c>
      <c r="E27" s="31" t="s">
        <v>91</v>
      </c>
      <c r="F27" s="25">
        <v>0</v>
      </c>
      <c r="G27" s="25"/>
      <c r="H27" s="27">
        <f>TIME(0,F27,G27)</f>
        <v>0</v>
      </c>
      <c r="I27" s="25">
        <v>11</v>
      </c>
      <c r="J27" s="25">
        <v>12</v>
      </c>
      <c r="K27" s="27">
        <f>TIME(0,I27,J27)</f>
        <v>0.007777777777777777</v>
      </c>
      <c r="L27" s="91"/>
      <c r="M27" s="91"/>
      <c r="N27" s="25"/>
      <c r="O27" s="25"/>
      <c r="P27" s="27">
        <f>K27-H27-TIME(0,L27,M27)</f>
        <v>0.007777777777777777</v>
      </c>
      <c r="Q27" s="91"/>
      <c r="R27" s="92"/>
      <c r="S27" s="28">
        <f>P27+TIME(0,Q27*$Q$2,0)+$R$2*R27</f>
        <v>0.007777777777777777</v>
      </c>
      <c r="T27" s="25">
        <v>18</v>
      </c>
      <c r="U27" s="25"/>
      <c r="V27">
        <f>T27</f>
        <v>18</v>
      </c>
    </row>
    <row r="28" spans="1:22" ht="15.75">
      <c r="A28" s="31">
        <v>5</v>
      </c>
      <c r="B28" s="31" t="s">
        <v>36</v>
      </c>
      <c r="C28" s="31" t="s">
        <v>53</v>
      </c>
      <c r="D28" s="31" t="s">
        <v>52</v>
      </c>
      <c r="E28" s="31" t="s">
        <v>48</v>
      </c>
      <c r="F28" s="25">
        <v>0</v>
      </c>
      <c r="G28" s="25"/>
      <c r="H28" s="27">
        <f>TIME(0,F28,G28)</f>
        <v>0</v>
      </c>
      <c r="I28" s="25">
        <v>10</v>
      </c>
      <c r="J28" s="25">
        <v>0</v>
      </c>
      <c r="K28" s="27">
        <f>TIME(0,I28,J28)</f>
        <v>0.006944444444444444</v>
      </c>
      <c r="L28" s="91"/>
      <c r="M28" s="91"/>
      <c r="N28" s="25"/>
      <c r="O28" s="25"/>
      <c r="P28" s="27">
        <f>K28-H28-TIME(0,L28,M28)</f>
        <v>0.006944444444444444</v>
      </c>
      <c r="Q28" s="91"/>
      <c r="R28" s="92">
        <v>1</v>
      </c>
      <c r="S28" s="28">
        <f>P28+TIME(0,Q28*$Q$2,0)+$R$2*R28</f>
        <v>0.00798611111111111</v>
      </c>
      <c r="T28" s="25">
        <v>19</v>
      </c>
      <c r="U28" s="25"/>
      <c r="V28">
        <f>T28</f>
        <v>19</v>
      </c>
    </row>
    <row r="29" spans="1:22" ht="26.25">
      <c r="A29" s="31">
        <v>33</v>
      </c>
      <c r="B29" s="31" t="s">
        <v>36</v>
      </c>
      <c r="C29" s="31" t="s">
        <v>88</v>
      </c>
      <c r="D29" s="31" t="s">
        <v>63</v>
      </c>
      <c r="E29" s="31" t="s">
        <v>221</v>
      </c>
      <c r="F29" s="25">
        <v>12</v>
      </c>
      <c r="G29" s="25"/>
      <c r="H29" s="27">
        <f>TIME(0,F29,G29)</f>
        <v>0.008333333333333333</v>
      </c>
      <c r="I29" s="25">
        <v>23</v>
      </c>
      <c r="J29" s="25">
        <v>56</v>
      </c>
      <c r="K29" s="27">
        <f>TIME(0,I29,J29)</f>
        <v>0.016620370370370372</v>
      </c>
      <c r="L29" s="91"/>
      <c r="M29" s="91"/>
      <c r="N29" s="25"/>
      <c r="O29" s="25"/>
      <c r="P29" s="27">
        <f>K29-H29-TIME(0,L29,M29)</f>
        <v>0.008287037037037039</v>
      </c>
      <c r="Q29" s="91"/>
      <c r="R29" s="92"/>
      <c r="S29" s="28">
        <f>P29+TIME(0,Q29*$Q$2,0)+$R$2*R29</f>
        <v>0.008287037037037039</v>
      </c>
      <c r="T29" s="25">
        <v>21</v>
      </c>
      <c r="U29" s="25"/>
      <c r="V29">
        <f>T29</f>
        <v>21</v>
      </c>
    </row>
    <row r="30" spans="1:22" ht="26.25">
      <c r="A30" s="31">
        <v>48</v>
      </c>
      <c r="B30" s="31" t="s">
        <v>36</v>
      </c>
      <c r="C30" s="31" t="s">
        <v>109</v>
      </c>
      <c r="D30" s="31" t="s">
        <v>110</v>
      </c>
      <c r="E30" s="31" t="s">
        <v>48</v>
      </c>
      <c r="F30" s="25">
        <v>0</v>
      </c>
      <c r="G30" s="25">
        <v>0</v>
      </c>
      <c r="H30" s="27">
        <f>TIME(0,F30,G30)</f>
        <v>0</v>
      </c>
      <c r="I30" s="25">
        <v>11</v>
      </c>
      <c r="J30" s="25">
        <v>30</v>
      </c>
      <c r="K30" s="27">
        <f>TIME(0,I30,J30)</f>
        <v>0.007986111111111112</v>
      </c>
      <c r="L30" s="91"/>
      <c r="M30" s="91"/>
      <c r="N30" s="25"/>
      <c r="O30" s="25"/>
      <c r="P30" s="27">
        <f>K30-H30-TIME(0,L30,M30)</f>
        <v>0.007986111111111112</v>
      </c>
      <c r="Q30" s="91"/>
      <c r="R30" s="92">
        <v>2</v>
      </c>
      <c r="S30" s="28">
        <f>P30+TIME(0,Q30*$Q$2,0)+$R$2*R30</f>
        <v>0.010069444444444445</v>
      </c>
      <c r="T30" s="25">
        <v>22</v>
      </c>
      <c r="U30" s="25"/>
      <c r="V30">
        <f>T30</f>
        <v>22</v>
      </c>
    </row>
    <row r="31" spans="1:22" ht="26.25">
      <c r="A31" s="31">
        <v>21</v>
      </c>
      <c r="B31" s="31" t="s">
        <v>36</v>
      </c>
      <c r="C31" s="31" t="s">
        <v>71</v>
      </c>
      <c r="D31" s="31" t="s">
        <v>73</v>
      </c>
      <c r="E31" s="31" t="s">
        <v>74</v>
      </c>
      <c r="F31" s="25">
        <v>0</v>
      </c>
      <c r="G31" s="25">
        <v>0</v>
      </c>
      <c r="H31" s="27">
        <f>TIME(0,F31,G31)</f>
        <v>0</v>
      </c>
      <c r="I31" s="25">
        <v>11</v>
      </c>
      <c r="J31" s="25">
        <v>42</v>
      </c>
      <c r="K31" s="27">
        <f>TIME(0,I31,J31)</f>
        <v>0.008124999999999999</v>
      </c>
      <c r="L31" s="91"/>
      <c r="M31" s="91"/>
      <c r="N31" s="25"/>
      <c r="O31" s="25"/>
      <c r="P31" s="27">
        <f>K31-H31-TIME(0,L31,M31)</f>
        <v>0.008124999999999999</v>
      </c>
      <c r="Q31" s="91"/>
      <c r="R31" s="92">
        <v>2</v>
      </c>
      <c r="S31" s="28">
        <f>P31+TIME(0,Q31*$Q$2,0)+$R$2*R31</f>
        <v>0.010208333333333331</v>
      </c>
      <c r="T31" s="25">
        <v>23</v>
      </c>
      <c r="U31" s="25"/>
      <c r="V31">
        <f>T31</f>
        <v>23</v>
      </c>
    </row>
    <row r="32" spans="1:22" ht="15.75">
      <c r="A32" s="31">
        <v>70</v>
      </c>
      <c r="B32" s="31" t="s">
        <v>36</v>
      </c>
      <c r="C32" s="31" t="s">
        <v>134</v>
      </c>
      <c r="D32" s="31" t="s">
        <v>115</v>
      </c>
      <c r="E32" s="31" t="s">
        <v>91</v>
      </c>
      <c r="F32" s="25">
        <v>31</v>
      </c>
      <c r="G32" s="25"/>
      <c r="H32" s="27">
        <f>TIME(0,F32,G32)</f>
        <v>0.02152777777777778</v>
      </c>
      <c r="I32" s="25">
        <v>47</v>
      </c>
      <c r="J32" s="25">
        <v>8</v>
      </c>
      <c r="K32" s="27">
        <f>TIME(0,I32,J32)</f>
        <v>0.03273148148148148</v>
      </c>
      <c r="L32" s="91">
        <v>3</v>
      </c>
      <c r="M32" s="91">
        <v>15</v>
      </c>
      <c r="N32" s="25"/>
      <c r="O32" s="25"/>
      <c r="P32" s="27">
        <f>K32-H32-TIME(0,L32,M32)</f>
        <v>0.008946759259259253</v>
      </c>
      <c r="Q32" s="91">
        <v>2</v>
      </c>
      <c r="R32" s="92"/>
      <c r="S32" s="28">
        <f>P32+TIME(0,Q32*$Q$2,0)+$R$2*R32</f>
        <v>0.010335648148148142</v>
      </c>
      <c r="T32" s="25">
        <v>24</v>
      </c>
      <c r="U32" s="25"/>
      <c r="V32">
        <f>T32</f>
        <v>24</v>
      </c>
    </row>
    <row r="33" spans="1:22" ht="15.75">
      <c r="A33" s="31">
        <v>96</v>
      </c>
      <c r="B33" s="31" t="s">
        <v>36</v>
      </c>
      <c r="C33" s="31" t="s">
        <v>262</v>
      </c>
      <c r="D33" s="31" t="s">
        <v>115</v>
      </c>
      <c r="E33" s="31" t="s">
        <v>91</v>
      </c>
      <c r="F33" s="25">
        <v>0</v>
      </c>
      <c r="G33" s="25">
        <v>0</v>
      </c>
      <c r="H33" s="27">
        <f>TIME(0,F33,G33)</f>
        <v>0</v>
      </c>
      <c r="I33" s="25">
        <v>14</v>
      </c>
      <c r="J33" s="25">
        <v>40</v>
      </c>
      <c r="K33" s="27">
        <f>TIME(0,I33,J33)</f>
        <v>0.010185185185185184</v>
      </c>
      <c r="L33" s="91"/>
      <c r="M33" s="91"/>
      <c r="N33" s="25"/>
      <c r="O33" s="25"/>
      <c r="P33" s="27">
        <f>K33-H33-TIME(0,L33,M33)</f>
        <v>0.010185185185185184</v>
      </c>
      <c r="Q33" s="91"/>
      <c r="R33" s="92">
        <v>2</v>
      </c>
      <c r="S33" s="28">
        <f>P33+TIME(0,Q33*$Q$2,0)+$R$2*R33</f>
        <v>0.012268518518518517</v>
      </c>
      <c r="T33" s="25">
        <v>25</v>
      </c>
      <c r="U33" s="25" t="s">
        <v>192</v>
      </c>
      <c r="V33">
        <f>T33</f>
        <v>25</v>
      </c>
    </row>
    <row r="34" spans="1:22" ht="26.25">
      <c r="A34" s="31">
        <v>47</v>
      </c>
      <c r="B34" s="31" t="s">
        <v>36</v>
      </c>
      <c r="C34" s="31" t="s">
        <v>108</v>
      </c>
      <c r="D34" s="31" t="s">
        <v>104</v>
      </c>
      <c r="E34" s="31" t="s">
        <v>91</v>
      </c>
      <c r="F34" s="25"/>
      <c r="G34" s="25"/>
      <c r="H34" s="27">
        <f>TIME(0,F34,G34)</f>
        <v>0</v>
      </c>
      <c r="I34" s="25"/>
      <c r="J34" s="25"/>
      <c r="K34" s="27">
        <f>TIME(0,I34,J34)</f>
        <v>0</v>
      </c>
      <c r="L34" s="91"/>
      <c r="M34" s="91"/>
      <c r="N34" s="25"/>
      <c r="O34" s="25"/>
      <c r="P34" s="27">
        <f>K34-H34-TIME(0,L34,M34)</f>
        <v>0</v>
      </c>
      <c r="Q34" s="91"/>
      <c r="R34" s="92"/>
      <c r="S34" s="28">
        <f>P34+TIME(0,Q34*$Q$2,0)+$R$2*R34</f>
        <v>0</v>
      </c>
      <c r="T34" s="25">
        <v>26</v>
      </c>
      <c r="U34" s="25"/>
      <c r="V34">
        <v>75</v>
      </c>
    </row>
    <row r="35" spans="1:22" ht="15.75">
      <c r="A35" s="31">
        <v>11</v>
      </c>
      <c r="B35" s="31" t="s">
        <v>36</v>
      </c>
      <c r="C35" s="31" t="s">
        <v>59</v>
      </c>
      <c r="D35" s="31" t="s">
        <v>56</v>
      </c>
      <c r="E35" s="31" t="s">
        <v>48</v>
      </c>
      <c r="F35" s="25"/>
      <c r="G35" s="25"/>
      <c r="H35" s="27">
        <f>TIME(0,F35,G35)</f>
        <v>0</v>
      </c>
      <c r="I35" s="25"/>
      <c r="J35" s="25"/>
      <c r="K35" s="27">
        <f>TIME(0,I35,J35)</f>
        <v>0</v>
      </c>
      <c r="L35" s="91"/>
      <c r="M35" s="91"/>
      <c r="N35" s="25"/>
      <c r="O35" s="25"/>
      <c r="P35" s="27">
        <f>K35-H35-TIME(0,L35,M35)</f>
        <v>0</v>
      </c>
      <c r="Q35" s="91"/>
      <c r="R35" s="92"/>
      <c r="S35" s="28">
        <f>P35+TIME(0,Q35*$Q$2,0)+$R$2*R35</f>
        <v>0</v>
      </c>
      <c r="T35" s="25">
        <v>26</v>
      </c>
      <c r="U35" s="25"/>
      <c r="V35">
        <v>75</v>
      </c>
    </row>
    <row r="36" spans="1:22" ht="26.25">
      <c r="A36" s="31">
        <v>14</v>
      </c>
      <c r="B36" s="31" t="s">
        <v>36</v>
      </c>
      <c r="C36" s="31" t="s">
        <v>62</v>
      </c>
      <c r="D36" s="31" t="s">
        <v>63</v>
      </c>
      <c r="E36" s="31" t="s">
        <v>221</v>
      </c>
      <c r="F36" s="25"/>
      <c r="G36" s="25"/>
      <c r="H36" s="27">
        <f>TIME(0,F36,G36)</f>
        <v>0</v>
      </c>
      <c r="I36" s="25"/>
      <c r="J36" s="25"/>
      <c r="K36" s="27">
        <f>TIME(0,I36,J36)</f>
        <v>0</v>
      </c>
      <c r="L36" s="91"/>
      <c r="M36" s="91"/>
      <c r="N36" s="25"/>
      <c r="O36" s="25"/>
      <c r="P36" s="27">
        <f>K36-H36-TIME(0,L36,M36)</f>
        <v>0</v>
      </c>
      <c r="Q36" s="91"/>
      <c r="R36" s="92"/>
      <c r="S36" s="28">
        <f>P36+TIME(0,Q36*$Q$2,0)+$R$2*R36</f>
        <v>0</v>
      </c>
      <c r="T36" s="25">
        <v>26</v>
      </c>
      <c r="U36" s="25"/>
      <c r="V36">
        <v>75</v>
      </c>
    </row>
    <row r="37" spans="1:22" ht="26.25">
      <c r="A37" s="31">
        <v>15</v>
      </c>
      <c r="B37" s="31" t="s">
        <v>36</v>
      </c>
      <c r="C37" s="31" t="s">
        <v>64</v>
      </c>
      <c r="D37" s="31" t="s">
        <v>65</v>
      </c>
      <c r="E37" s="31" t="s">
        <v>221</v>
      </c>
      <c r="F37" s="25"/>
      <c r="G37" s="25"/>
      <c r="H37" s="27">
        <f>TIME(0,F37,G37)</f>
        <v>0</v>
      </c>
      <c r="I37" s="25"/>
      <c r="J37" s="25"/>
      <c r="K37" s="27">
        <f>TIME(0,I37,J37)</f>
        <v>0</v>
      </c>
      <c r="L37" s="91"/>
      <c r="M37" s="91"/>
      <c r="N37" s="25"/>
      <c r="O37" s="25"/>
      <c r="P37" s="27">
        <f>K37-H37-TIME(0,L37,M37)</f>
        <v>0</v>
      </c>
      <c r="Q37" s="91"/>
      <c r="R37" s="92"/>
      <c r="S37" s="28">
        <f>P37+TIME(0,Q37*$Q$2,0)+$R$2*R37</f>
        <v>0</v>
      </c>
      <c r="T37" s="25">
        <v>26</v>
      </c>
      <c r="U37" s="25"/>
      <c r="V37">
        <v>75</v>
      </c>
    </row>
    <row r="38" spans="1:22" ht="26.25">
      <c r="A38" s="31">
        <v>16</v>
      </c>
      <c r="B38" s="31" t="s">
        <v>36</v>
      </c>
      <c r="C38" s="31" t="s">
        <v>66</v>
      </c>
      <c r="D38" s="31" t="s">
        <v>65</v>
      </c>
      <c r="E38" s="31" t="s">
        <v>221</v>
      </c>
      <c r="F38" s="25"/>
      <c r="G38" s="25"/>
      <c r="H38" s="27">
        <f>TIME(0,F38,G38)</f>
        <v>0</v>
      </c>
      <c r="I38" s="25"/>
      <c r="J38" s="25"/>
      <c r="K38" s="27">
        <f>TIME(0,I38,J38)</f>
        <v>0</v>
      </c>
      <c r="L38" s="91"/>
      <c r="M38" s="91"/>
      <c r="N38" s="25"/>
      <c r="O38" s="25"/>
      <c r="P38" s="27">
        <f>K38-H38-TIME(0,L38,M38)</f>
        <v>0</v>
      </c>
      <c r="Q38" s="91"/>
      <c r="R38" s="92"/>
      <c r="S38" s="28">
        <f>P38+TIME(0,Q38*$Q$2,0)+$R$2*R38</f>
        <v>0</v>
      </c>
      <c r="T38" s="25">
        <v>26</v>
      </c>
      <c r="U38" s="25"/>
      <c r="V38">
        <v>75</v>
      </c>
    </row>
    <row r="39" spans="1:22" ht="26.25">
      <c r="A39" s="31">
        <v>17</v>
      </c>
      <c r="B39" s="31" t="s">
        <v>36</v>
      </c>
      <c r="C39" s="31" t="s">
        <v>67</v>
      </c>
      <c r="D39" s="31" t="s">
        <v>65</v>
      </c>
      <c r="E39" s="31" t="s">
        <v>221</v>
      </c>
      <c r="F39" s="25"/>
      <c r="G39" s="25"/>
      <c r="H39" s="27">
        <f>TIME(0,F39,G39)</f>
        <v>0</v>
      </c>
      <c r="I39" s="25"/>
      <c r="J39" s="25"/>
      <c r="K39" s="27">
        <f>TIME(0,I39,J39)</f>
        <v>0</v>
      </c>
      <c r="L39" s="91"/>
      <c r="M39" s="91"/>
      <c r="N39" s="25"/>
      <c r="O39" s="25"/>
      <c r="P39" s="27">
        <f>K39-H39-TIME(0,L39,M39)</f>
        <v>0</v>
      </c>
      <c r="Q39" s="91"/>
      <c r="R39" s="92"/>
      <c r="S39" s="28">
        <f>P39+TIME(0,Q39*$Q$2,0)+$R$2*R39</f>
        <v>0</v>
      </c>
      <c r="T39" s="25">
        <v>26</v>
      </c>
      <c r="U39" s="25"/>
      <c r="V39">
        <v>75</v>
      </c>
    </row>
    <row r="40" spans="1:22" ht="26.25">
      <c r="A40" s="31">
        <v>20</v>
      </c>
      <c r="B40" s="31" t="s">
        <v>36</v>
      </c>
      <c r="C40" s="31" t="s">
        <v>70</v>
      </c>
      <c r="D40" s="31" t="s">
        <v>73</v>
      </c>
      <c r="E40" s="31" t="s">
        <v>74</v>
      </c>
      <c r="F40" s="25"/>
      <c r="G40" s="25"/>
      <c r="H40" s="27">
        <f>TIME(0,F40,G40)</f>
        <v>0</v>
      </c>
      <c r="I40" s="25"/>
      <c r="J40" s="25"/>
      <c r="K40" s="27">
        <f>TIME(0,I40,J40)</f>
        <v>0</v>
      </c>
      <c r="L40" s="91"/>
      <c r="M40" s="91"/>
      <c r="N40" s="25"/>
      <c r="O40" s="25"/>
      <c r="P40" s="27">
        <f>K40-H40-TIME(0,L40,M40)</f>
        <v>0</v>
      </c>
      <c r="Q40" s="91"/>
      <c r="R40" s="92"/>
      <c r="S40" s="28">
        <f>P40+TIME(0,Q40*$Q$2,0)+$R$2*R40</f>
        <v>0</v>
      </c>
      <c r="T40" s="25">
        <v>26</v>
      </c>
      <c r="U40" s="25"/>
      <c r="V40">
        <v>75</v>
      </c>
    </row>
    <row r="41" spans="1:22" ht="26.25">
      <c r="A41" s="31">
        <v>24</v>
      </c>
      <c r="B41" s="31" t="s">
        <v>36</v>
      </c>
      <c r="C41" s="31" t="s">
        <v>75</v>
      </c>
      <c r="D41" s="31" t="s">
        <v>81</v>
      </c>
      <c r="E41" s="31" t="s">
        <v>81</v>
      </c>
      <c r="F41" s="25"/>
      <c r="G41" s="25"/>
      <c r="H41" s="27">
        <f>TIME(0,F41,G41)</f>
        <v>0</v>
      </c>
      <c r="I41" s="25"/>
      <c r="J41" s="25"/>
      <c r="K41" s="27">
        <f>TIME(0,I41,J41)</f>
        <v>0</v>
      </c>
      <c r="L41" s="91"/>
      <c r="M41" s="91"/>
      <c r="N41" s="25"/>
      <c r="O41" s="25"/>
      <c r="P41" s="27">
        <f>K41-H41-TIME(0,L41,M41)</f>
        <v>0</v>
      </c>
      <c r="Q41" s="91"/>
      <c r="R41" s="92"/>
      <c r="S41" s="28">
        <f>P41+TIME(0,Q41*$Q$2,0)+$R$2*R41</f>
        <v>0</v>
      </c>
      <c r="T41" s="25">
        <v>26</v>
      </c>
      <c r="U41" s="25"/>
      <c r="V41">
        <v>75</v>
      </c>
    </row>
    <row r="42" spans="1:22" ht="15.75">
      <c r="A42" s="31">
        <v>27</v>
      </c>
      <c r="B42" s="31" t="s">
        <v>36</v>
      </c>
      <c r="C42" s="31" t="s">
        <v>78</v>
      </c>
      <c r="D42" s="31" t="s">
        <v>77</v>
      </c>
      <c r="E42" s="31" t="s">
        <v>48</v>
      </c>
      <c r="F42" s="25"/>
      <c r="G42" s="25"/>
      <c r="H42" s="27">
        <f>TIME(0,F42,G42)</f>
        <v>0</v>
      </c>
      <c r="I42" s="25"/>
      <c r="J42" s="25"/>
      <c r="K42" s="27">
        <f>TIME(0,I42,J42)</f>
        <v>0</v>
      </c>
      <c r="L42" s="91"/>
      <c r="M42" s="91"/>
      <c r="N42" s="25"/>
      <c r="O42" s="25"/>
      <c r="P42" s="27">
        <f>K42-H42-TIME(0,L42,M42)</f>
        <v>0</v>
      </c>
      <c r="Q42" s="91"/>
      <c r="R42" s="92"/>
      <c r="S42" s="28">
        <f>P42+TIME(0,Q42*$Q$2,0)+$R$2*R42</f>
        <v>0</v>
      </c>
      <c r="T42" s="25">
        <v>26</v>
      </c>
      <c r="U42" s="25"/>
      <c r="V42">
        <v>75</v>
      </c>
    </row>
    <row r="43" spans="1:22" ht="26.25">
      <c r="A43" s="31">
        <v>32</v>
      </c>
      <c r="B43" s="31" t="s">
        <v>36</v>
      </c>
      <c r="C43" s="31" t="s">
        <v>87</v>
      </c>
      <c r="D43" s="31" t="s">
        <v>63</v>
      </c>
      <c r="E43" s="31" t="s">
        <v>221</v>
      </c>
      <c r="F43" s="25"/>
      <c r="G43" s="25"/>
      <c r="H43" s="27">
        <f>TIME(0,F43,G43)</f>
        <v>0</v>
      </c>
      <c r="I43" s="25"/>
      <c r="J43" s="25"/>
      <c r="K43" s="27">
        <f>TIME(0,I43,J43)</f>
        <v>0</v>
      </c>
      <c r="L43" s="91"/>
      <c r="M43" s="91"/>
      <c r="N43" s="25"/>
      <c r="O43" s="25"/>
      <c r="P43" s="27">
        <f>K43-H43-TIME(0,L43,M43)</f>
        <v>0</v>
      </c>
      <c r="Q43" s="91"/>
      <c r="R43" s="92"/>
      <c r="S43" s="28">
        <f>P43+TIME(0,Q43*$Q$2,0)+$R$2*R43</f>
        <v>0</v>
      </c>
      <c r="T43" s="25">
        <v>26</v>
      </c>
      <c r="U43" s="25"/>
      <c r="V43">
        <v>75</v>
      </c>
    </row>
    <row r="44" spans="1:22" ht="26.25">
      <c r="A44" s="31">
        <v>35</v>
      </c>
      <c r="B44" s="31" t="s">
        <v>36</v>
      </c>
      <c r="C44" s="31" t="s">
        <v>90</v>
      </c>
      <c r="D44" s="31" t="s">
        <v>92</v>
      </c>
      <c r="E44" s="31" t="s">
        <v>91</v>
      </c>
      <c r="F44" s="25"/>
      <c r="G44" s="25"/>
      <c r="H44" s="27">
        <f>TIME(0,F44,G44)</f>
        <v>0</v>
      </c>
      <c r="I44" s="25"/>
      <c r="J44" s="25"/>
      <c r="K44" s="27">
        <f>TIME(0,I44,J44)</f>
        <v>0</v>
      </c>
      <c r="L44" s="91"/>
      <c r="M44" s="91"/>
      <c r="N44" s="25"/>
      <c r="O44" s="25"/>
      <c r="P44" s="27">
        <f>K44-H44-TIME(0,L44,M44)</f>
        <v>0</v>
      </c>
      <c r="Q44" s="91"/>
      <c r="R44" s="92"/>
      <c r="S44" s="28">
        <f>P44+TIME(0,Q44*$Q$2,0)+$R$2*R44</f>
        <v>0</v>
      </c>
      <c r="T44" s="25">
        <v>26</v>
      </c>
      <c r="U44" s="25"/>
      <c r="V44">
        <v>75</v>
      </c>
    </row>
    <row r="45" spans="1:22" ht="15.75">
      <c r="A45" s="31">
        <v>40</v>
      </c>
      <c r="B45" s="31" t="s">
        <v>36</v>
      </c>
      <c r="C45" s="31" t="s">
        <v>98</v>
      </c>
      <c r="D45" s="31" t="s">
        <v>100</v>
      </c>
      <c r="E45" s="31" t="s">
        <v>91</v>
      </c>
      <c r="F45" s="25"/>
      <c r="G45" s="25"/>
      <c r="H45" s="27">
        <f>TIME(0,F45,G45)</f>
        <v>0</v>
      </c>
      <c r="I45" s="25"/>
      <c r="J45" s="25"/>
      <c r="K45" s="27">
        <f>TIME(0,I45,J45)</f>
        <v>0</v>
      </c>
      <c r="L45" s="91"/>
      <c r="M45" s="91"/>
      <c r="N45" s="25"/>
      <c r="O45" s="25"/>
      <c r="P45" s="27">
        <f>K45-H45-TIME(0,L45,M45)</f>
        <v>0</v>
      </c>
      <c r="Q45" s="91"/>
      <c r="R45" s="92"/>
      <c r="S45" s="28">
        <f>P45+TIME(0,Q45*$Q$2,0)+$R$2*R45</f>
        <v>0</v>
      </c>
      <c r="T45" s="25">
        <v>26</v>
      </c>
      <c r="U45" s="25"/>
      <c r="V45">
        <v>75</v>
      </c>
    </row>
    <row r="46" spans="1:22" ht="15.75">
      <c r="A46" s="31">
        <v>41</v>
      </c>
      <c r="B46" s="31" t="s">
        <v>36</v>
      </c>
      <c r="C46" s="31" t="s">
        <v>101</v>
      </c>
      <c r="D46" s="31" t="s">
        <v>100</v>
      </c>
      <c r="E46" s="31" t="s">
        <v>91</v>
      </c>
      <c r="F46" s="25"/>
      <c r="G46" s="25"/>
      <c r="H46" s="27">
        <f>TIME(0,F46,G46)</f>
        <v>0</v>
      </c>
      <c r="I46" s="25"/>
      <c r="J46" s="25"/>
      <c r="K46" s="27">
        <f>TIME(0,I46,J46)</f>
        <v>0</v>
      </c>
      <c r="L46" s="91"/>
      <c r="M46" s="91"/>
      <c r="N46" s="25"/>
      <c r="O46" s="25"/>
      <c r="P46" s="27">
        <f>K46-H46-TIME(0,L46,M46)</f>
        <v>0</v>
      </c>
      <c r="Q46" s="91"/>
      <c r="R46" s="92"/>
      <c r="S46" s="28">
        <f>P46+TIME(0,Q46*$Q$2,0)+$R$2*R46</f>
        <v>0</v>
      </c>
      <c r="T46" s="25">
        <v>26</v>
      </c>
      <c r="U46" s="25"/>
      <c r="V46">
        <v>75</v>
      </c>
    </row>
    <row r="47" spans="1:22" ht="26.25">
      <c r="A47" s="31">
        <v>43</v>
      </c>
      <c r="B47" s="31" t="s">
        <v>36</v>
      </c>
      <c r="C47" s="31" t="s">
        <v>103</v>
      </c>
      <c r="D47" s="31" t="s">
        <v>104</v>
      </c>
      <c r="E47" s="31" t="s">
        <v>91</v>
      </c>
      <c r="F47" s="25"/>
      <c r="G47" s="25"/>
      <c r="H47" s="27">
        <f>TIME(0,F47,G47)</f>
        <v>0</v>
      </c>
      <c r="I47" s="25"/>
      <c r="J47" s="25"/>
      <c r="K47" s="27">
        <f>TIME(0,I47,J47)</f>
        <v>0</v>
      </c>
      <c r="L47" s="91"/>
      <c r="M47" s="91"/>
      <c r="N47" s="25"/>
      <c r="O47" s="25"/>
      <c r="P47" s="27">
        <f>K47-H47-TIME(0,L47,M47)</f>
        <v>0</v>
      </c>
      <c r="Q47" s="91"/>
      <c r="R47" s="92"/>
      <c r="S47" s="28">
        <f>P47+TIME(0,Q47*$Q$2,0)+$R$2*R47</f>
        <v>0</v>
      </c>
      <c r="T47" s="25">
        <v>26</v>
      </c>
      <c r="U47" s="25"/>
      <c r="V47">
        <v>75</v>
      </c>
    </row>
    <row r="48" spans="1:22" ht="26.25">
      <c r="A48" s="31">
        <v>46</v>
      </c>
      <c r="B48" s="31" t="s">
        <v>36</v>
      </c>
      <c r="C48" s="31" t="s">
        <v>107</v>
      </c>
      <c r="D48" s="31" t="s">
        <v>104</v>
      </c>
      <c r="E48" s="31" t="s">
        <v>91</v>
      </c>
      <c r="F48" s="25"/>
      <c r="G48" s="25"/>
      <c r="H48" s="27">
        <f>TIME(0,F48,G48)</f>
        <v>0</v>
      </c>
      <c r="I48" s="25"/>
      <c r="J48" s="25"/>
      <c r="K48" s="27">
        <f>TIME(0,I48,J48)</f>
        <v>0</v>
      </c>
      <c r="L48" s="91"/>
      <c r="M48" s="91"/>
      <c r="N48" s="25"/>
      <c r="O48" s="25"/>
      <c r="P48" s="27">
        <f>K48-H48-TIME(0,L48,M48)</f>
        <v>0</v>
      </c>
      <c r="Q48" s="91"/>
      <c r="R48" s="92"/>
      <c r="S48" s="28">
        <f>P48+TIME(0,Q48*$Q$2,0)+$R$2*R48</f>
        <v>0</v>
      </c>
      <c r="T48" s="25">
        <v>26</v>
      </c>
      <c r="U48" s="25"/>
      <c r="V48">
        <v>75</v>
      </c>
    </row>
    <row r="49" spans="1:22" ht="26.25">
      <c r="A49" s="31">
        <v>50</v>
      </c>
      <c r="B49" s="31" t="s">
        <v>36</v>
      </c>
      <c r="C49" s="31" t="s">
        <v>112</v>
      </c>
      <c r="D49" s="31" t="s">
        <v>110</v>
      </c>
      <c r="E49" s="31" t="s">
        <v>48</v>
      </c>
      <c r="F49" s="25"/>
      <c r="G49" s="25"/>
      <c r="H49" s="27">
        <f>TIME(0,F49,G49)</f>
        <v>0</v>
      </c>
      <c r="I49" s="25"/>
      <c r="J49" s="25"/>
      <c r="K49" s="27">
        <f>TIME(0,I49,J49)</f>
        <v>0</v>
      </c>
      <c r="L49" s="91"/>
      <c r="M49" s="91"/>
      <c r="N49" s="25"/>
      <c r="O49" s="25"/>
      <c r="P49" s="27">
        <f>K49-H49-TIME(0,L49,M49)</f>
        <v>0</v>
      </c>
      <c r="Q49" s="91"/>
      <c r="R49" s="92"/>
      <c r="S49" s="28">
        <f>P49+TIME(0,Q49*$Q$2,0)+$R$2*R49</f>
        <v>0</v>
      </c>
      <c r="T49" s="25">
        <v>26</v>
      </c>
      <c r="U49" s="25"/>
      <c r="V49">
        <v>75</v>
      </c>
    </row>
    <row r="50" spans="1:22" ht="15.75">
      <c r="A50" s="31">
        <v>51</v>
      </c>
      <c r="B50" s="31" t="s">
        <v>36</v>
      </c>
      <c r="C50" s="31" t="s">
        <v>113</v>
      </c>
      <c r="D50" s="31" t="s">
        <v>100</v>
      </c>
      <c r="E50" s="31" t="s">
        <v>91</v>
      </c>
      <c r="F50" s="25"/>
      <c r="G50" s="25"/>
      <c r="H50" s="27">
        <f>TIME(0,F50,G50)</f>
        <v>0</v>
      </c>
      <c r="I50" s="25"/>
      <c r="J50" s="25"/>
      <c r="K50" s="27">
        <f>TIME(0,I50,J50)</f>
        <v>0</v>
      </c>
      <c r="L50" s="91"/>
      <c r="M50" s="91"/>
      <c r="N50" s="25"/>
      <c r="O50" s="25"/>
      <c r="P50" s="27">
        <f>K50-H50-TIME(0,L50,M50)</f>
        <v>0</v>
      </c>
      <c r="Q50" s="91"/>
      <c r="R50" s="92"/>
      <c r="S50" s="28">
        <f>P50+TIME(0,Q50*$Q$2,0)+$R$2*R50</f>
        <v>0</v>
      </c>
      <c r="T50" s="25">
        <v>26</v>
      </c>
      <c r="U50" s="25"/>
      <c r="V50">
        <v>75</v>
      </c>
    </row>
    <row r="51" spans="1:22" ht="26.25">
      <c r="A51" s="31">
        <v>52</v>
      </c>
      <c r="B51" s="31" t="s">
        <v>36</v>
      </c>
      <c r="C51" s="31" t="s">
        <v>114</v>
      </c>
      <c r="D51" s="31" t="s">
        <v>115</v>
      </c>
      <c r="E51" s="31" t="s">
        <v>91</v>
      </c>
      <c r="F51" s="25"/>
      <c r="G51" s="25"/>
      <c r="H51" s="27">
        <f>TIME(0,F51,G51)</f>
        <v>0</v>
      </c>
      <c r="I51" s="25"/>
      <c r="J51" s="25"/>
      <c r="K51" s="27">
        <f>TIME(0,I51,J51)</f>
        <v>0</v>
      </c>
      <c r="L51" s="91"/>
      <c r="M51" s="91"/>
      <c r="N51" s="25"/>
      <c r="O51" s="25"/>
      <c r="P51" s="27">
        <f>K51-H51-TIME(0,L51,M51)</f>
        <v>0</v>
      </c>
      <c r="Q51" s="91"/>
      <c r="R51" s="92"/>
      <c r="S51" s="28">
        <f>P51+TIME(0,Q51*$Q$2,0)+$R$2*R51</f>
        <v>0</v>
      </c>
      <c r="T51" s="25">
        <v>26</v>
      </c>
      <c r="U51" s="25"/>
      <c r="V51">
        <v>75</v>
      </c>
    </row>
    <row r="52" spans="1:22" ht="26.25">
      <c r="A52" s="31">
        <v>53</v>
      </c>
      <c r="B52" s="31" t="s">
        <v>36</v>
      </c>
      <c r="C52" s="31" t="s">
        <v>116</v>
      </c>
      <c r="D52" s="31" t="s">
        <v>115</v>
      </c>
      <c r="E52" s="31" t="s">
        <v>91</v>
      </c>
      <c r="F52" s="25"/>
      <c r="G52" s="25"/>
      <c r="H52" s="27">
        <f>TIME(0,F52,G52)</f>
        <v>0</v>
      </c>
      <c r="I52" s="25"/>
      <c r="J52" s="25"/>
      <c r="K52" s="27">
        <f>TIME(0,I52,J52)</f>
        <v>0</v>
      </c>
      <c r="L52" s="91"/>
      <c r="M52" s="91"/>
      <c r="N52" s="25"/>
      <c r="O52" s="25"/>
      <c r="P52" s="27">
        <f>K52-H52-TIME(0,L52,M52)</f>
        <v>0</v>
      </c>
      <c r="Q52" s="91"/>
      <c r="R52" s="92"/>
      <c r="S52" s="28">
        <f>P52+TIME(0,Q52*$Q$2,0)+$R$2*R52</f>
        <v>0</v>
      </c>
      <c r="T52" s="25">
        <v>26</v>
      </c>
      <c r="U52" s="25"/>
      <c r="V52">
        <v>75</v>
      </c>
    </row>
    <row r="53" spans="1:22" ht="26.25">
      <c r="A53" s="31">
        <v>55</v>
      </c>
      <c r="B53" s="31" t="s">
        <v>36</v>
      </c>
      <c r="C53" s="31" t="s">
        <v>118</v>
      </c>
      <c r="D53" s="31" t="s">
        <v>100</v>
      </c>
      <c r="E53" s="31" t="s">
        <v>99</v>
      </c>
      <c r="F53" s="25"/>
      <c r="G53" s="25"/>
      <c r="H53" s="27">
        <f>TIME(0,F53,G53)</f>
        <v>0</v>
      </c>
      <c r="I53" s="25"/>
      <c r="J53" s="25"/>
      <c r="K53" s="27">
        <f>TIME(0,I53,J53)</f>
        <v>0</v>
      </c>
      <c r="L53" s="91"/>
      <c r="M53" s="91"/>
      <c r="N53" s="25"/>
      <c r="O53" s="25"/>
      <c r="P53" s="27">
        <f>K53-H53-TIME(0,L53,M53)</f>
        <v>0</v>
      </c>
      <c r="Q53" s="91"/>
      <c r="R53" s="92"/>
      <c r="S53" s="28">
        <f>P53+TIME(0,Q53*$Q$2,0)+$R$2*R53</f>
        <v>0</v>
      </c>
      <c r="T53" s="25">
        <v>26</v>
      </c>
      <c r="U53" s="25"/>
      <c r="V53">
        <v>75</v>
      </c>
    </row>
    <row r="54" spans="1:22" ht="26.25">
      <c r="A54" s="31">
        <v>57</v>
      </c>
      <c r="B54" s="31" t="s">
        <v>36</v>
      </c>
      <c r="C54" s="31" t="s">
        <v>120</v>
      </c>
      <c r="D54" s="31" t="s">
        <v>115</v>
      </c>
      <c r="E54" s="31" t="s">
        <v>91</v>
      </c>
      <c r="F54" s="25"/>
      <c r="G54" s="25"/>
      <c r="H54" s="27">
        <f>TIME(0,F54,G54)</f>
        <v>0</v>
      </c>
      <c r="I54" s="25"/>
      <c r="J54" s="25"/>
      <c r="K54" s="27">
        <f>TIME(0,I54,J54)</f>
        <v>0</v>
      </c>
      <c r="L54" s="91"/>
      <c r="M54" s="91"/>
      <c r="N54" s="25"/>
      <c r="O54" s="25"/>
      <c r="P54" s="27">
        <f>K54-H54-TIME(0,L54,M54)</f>
        <v>0</v>
      </c>
      <c r="Q54" s="91"/>
      <c r="R54" s="92"/>
      <c r="S54" s="28">
        <f>P54+TIME(0,Q54*$Q$2,0)+$R$2*R54</f>
        <v>0</v>
      </c>
      <c r="T54" s="25">
        <v>26</v>
      </c>
      <c r="U54" s="25"/>
      <c r="V54">
        <v>75</v>
      </c>
    </row>
    <row r="55" spans="1:22" ht="26.25">
      <c r="A55" s="31">
        <v>59</v>
      </c>
      <c r="B55" s="31" t="s">
        <v>36</v>
      </c>
      <c r="C55" s="31" t="s">
        <v>122</v>
      </c>
      <c r="D55" s="31" t="s">
        <v>115</v>
      </c>
      <c r="E55" s="31" t="s">
        <v>91</v>
      </c>
      <c r="F55" s="25"/>
      <c r="G55" s="25"/>
      <c r="H55" s="27">
        <f>TIME(0,F55,G55)</f>
        <v>0</v>
      </c>
      <c r="I55" s="25"/>
      <c r="J55" s="25"/>
      <c r="K55" s="27">
        <f>TIME(0,I55,J55)</f>
        <v>0</v>
      </c>
      <c r="L55" s="91"/>
      <c r="M55" s="91"/>
      <c r="N55" s="25"/>
      <c r="O55" s="25"/>
      <c r="P55" s="27">
        <f>K55-H55-TIME(0,L55,M55)</f>
        <v>0</v>
      </c>
      <c r="Q55" s="91"/>
      <c r="R55" s="92"/>
      <c r="S55" s="28">
        <f>P55+TIME(0,Q55*$Q$2,0)+$R$2*R55</f>
        <v>0</v>
      </c>
      <c r="T55" s="25">
        <v>26</v>
      </c>
      <c r="U55" s="25"/>
      <c r="V55">
        <v>75</v>
      </c>
    </row>
    <row r="56" spans="1:22" ht="15.75">
      <c r="A56" s="31">
        <v>64</v>
      </c>
      <c r="B56" s="31" t="s">
        <v>36</v>
      </c>
      <c r="C56" s="31" t="s">
        <v>126</v>
      </c>
      <c r="D56" s="31" t="s">
        <v>97</v>
      </c>
      <c r="E56" s="31" t="s">
        <v>48</v>
      </c>
      <c r="F56" s="25"/>
      <c r="G56" s="25"/>
      <c r="H56" s="27">
        <f>TIME(0,F56,G56)</f>
        <v>0</v>
      </c>
      <c r="I56" s="25"/>
      <c r="J56" s="25"/>
      <c r="K56" s="27">
        <f>TIME(0,I56,J56)</f>
        <v>0</v>
      </c>
      <c r="L56" s="91"/>
      <c r="M56" s="91"/>
      <c r="N56" s="25"/>
      <c r="O56" s="25"/>
      <c r="P56" s="27">
        <f>K56-H56-TIME(0,L56,M56)</f>
        <v>0</v>
      </c>
      <c r="Q56" s="91"/>
      <c r="R56" s="92"/>
      <c r="S56" s="28">
        <f>P56+TIME(0,Q56*$Q$2,0)+$R$2*R56</f>
        <v>0</v>
      </c>
      <c r="T56" s="25">
        <v>26</v>
      </c>
      <c r="U56" s="25"/>
      <c r="V56">
        <v>75</v>
      </c>
    </row>
    <row r="57" spans="1:22" ht="15.75">
      <c r="A57" s="31">
        <v>66</v>
      </c>
      <c r="B57" s="31" t="s">
        <v>36</v>
      </c>
      <c r="C57" s="31" t="s">
        <v>128</v>
      </c>
      <c r="D57" s="31" t="s">
        <v>97</v>
      </c>
      <c r="E57" s="31" t="s">
        <v>48</v>
      </c>
      <c r="F57" s="25"/>
      <c r="G57" s="25"/>
      <c r="H57" s="27">
        <f>TIME(0,F57,G57)</f>
        <v>0</v>
      </c>
      <c r="I57" s="25"/>
      <c r="J57" s="25"/>
      <c r="K57" s="27">
        <f>TIME(0,I57,J57)</f>
        <v>0</v>
      </c>
      <c r="L57" s="91"/>
      <c r="M57" s="91"/>
      <c r="N57" s="25"/>
      <c r="O57" s="25"/>
      <c r="P57" s="27">
        <f>K57-H57-TIME(0,L57,M57)</f>
        <v>0</v>
      </c>
      <c r="Q57" s="91"/>
      <c r="R57" s="92"/>
      <c r="S57" s="28">
        <f>P57+TIME(0,Q57*$Q$2,0)+$R$2*R57</f>
        <v>0</v>
      </c>
      <c r="T57" s="25">
        <v>26</v>
      </c>
      <c r="U57" s="25"/>
      <c r="V57">
        <v>75</v>
      </c>
    </row>
    <row r="58" spans="1:22" ht="26.25">
      <c r="A58" s="31">
        <v>68</v>
      </c>
      <c r="B58" s="31" t="s">
        <v>36</v>
      </c>
      <c r="C58" s="31" t="s">
        <v>132</v>
      </c>
      <c r="D58" s="31" t="s">
        <v>115</v>
      </c>
      <c r="E58" s="31" t="s">
        <v>91</v>
      </c>
      <c r="F58" s="25"/>
      <c r="G58" s="25"/>
      <c r="H58" s="27">
        <f>TIME(0,F58,G58)</f>
        <v>0</v>
      </c>
      <c r="I58" s="25"/>
      <c r="J58" s="25"/>
      <c r="K58" s="27">
        <f>TIME(0,I58,J58)</f>
        <v>0</v>
      </c>
      <c r="L58" s="91"/>
      <c r="M58" s="91"/>
      <c r="N58" s="25"/>
      <c r="O58" s="25"/>
      <c r="P58" s="27">
        <f>K58-H58-TIME(0,L58,M58)</f>
        <v>0</v>
      </c>
      <c r="Q58" s="91"/>
      <c r="R58" s="92"/>
      <c r="S58" s="28">
        <f>P58+TIME(0,Q58*$Q$2,0)+$R$2*R58</f>
        <v>0</v>
      </c>
      <c r="T58" s="25">
        <v>26</v>
      </c>
      <c r="U58" s="25"/>
      <c r="V58">
        <v>75</v>
      </c>
    </row>
    <row r="59" spans="1:22" ht="15.75">
      <c r="A59" s="31">
        <v>73</v>
      </c>
      <c r="B59" s="31" t="s">
        <v>36</v>
      </c>
      <c r="C59" s="31" t="s">
        <v>136</v>
      </c>
      <c r="D59" s="31" t="s">
        <v>115</v>
      </c>
      <c r="E59" s="31" t="s">
        <v>91</v>
      </c>
      <c r="F59" s="25"/>
      <c r="G59" s="25"/>
      <c r="H59" s="27">
        <f>TIME(0,F59,G59)</f>
        <v>0</v>
      </c>
      <c r="I59" s="25"/>
      <c r="J59" s="25"/>
      <c r="K59" s="27">
        <f>TIME(0,I59,J59)</f>
        <v>0</v>
      </c>
      <c r="L59" s="91"/>
      <c r="M59" s="91"/>
      <c r="N59" s="25"/>
      <c r="O59" s="25"/>
      <c r="P59" s="27">
        <f>K59-H59-TIME(0,L59,M59)</f>
        <v>0</v>
      </c>
      <c r="Q59" s="91"/>
      <c r="R59" s="92"/>
      <c r="S59" s="28">
        <f>P59+TIME(0,Q59*$Q$2,0)+$R$2*R59</f>
        <v>0</v>
      </c>
      <c r="T59" s="25">
        <v>26</v>
      </c>
      <c r="U59" s="25"/>
      <c r="V59">
        <v>75</v>
      </c>
    </row>
    <row r="60" spans="1:22" ht="15.75">
      <c r="A60" s="31">
        <v>75</v>
      </c>
      <c r="B60" s="31" t="s">
        <v>36</v>
      </c>
      <c r="C60" s="31" t="s">
        <v>139</v>
      </c>
      <c r="D60" s="31" t="s">
        <v>97</v>
      </c>
      <c r="E60" s="31" t="s">
        <v>127</v>
      </c>
      <c r="F60" s="25"/>
      <c r="G60" s="25"/>
      <c r="H60" s="27">
        <f>TIME(0,F60,G60)</f>
        <v>0</v>
      </c>
      <c r="I60" s="25"/>
      <c r="J60" s="25"/>
      <c r="K60" s="27">
        <f>TIME(0,I60,J60)</f>
        <v>0</v>
      </c>
      <c r="L60" s="91"/>
      <c r="M60" s="91"/>
      <c r="N60" s="25"/>
      <c r="O60" s="25"/>
      <c r="P60" s="27">
        <f>K60-H60-TIME(0,L60,M60)</f>
        <v>0</v>
      </c>
      <c r="Q60" s="91"/>
      <c r="R60" s="92"/>
      <c r="S60" s="28">
        <f>P60+TIME(0,Q60*$Q$2,0)+$R$2*R60</f>
        <v>0</v>
      </c>
      <c r="T60" s="25">
        <v>26</v>
      </c>
      <c r="U60" s="25"/>
      <c r="V60">
        <v>75</v>
      </c>
    </row>
    <row r="61" spans="1:22" ht="26.25">
      <c r="A61" s="31">
        <v>76</v>
      </c>
      <c r="B61" s="31" t="s">
        <v>36</v>
      </c>
      <c r="C61" s="31" t="s">
        <v>138</v>
      </c>
      <c r="D61" s="31" t="s">
        <v>92</v>
      </c>
      <c r="E61" s="31" t="s">
        <v>91</v>
      </c>
      <c r="F61" s="25"/>
      <c r="G61" s="25"/>
      <c r="H61" s="27">
        <f>TIME(0,F61,G61)</f>
        <v>0</v>
      </c>
      <c r="I61" s="25"/>
      <c r="J61" s="25"/>
      <c r="K61" s="27">
        <f>TIME(0,I61,J61)</f>
        <v>0</v>
      </c>
      <c r="L61" s="91"/>
      <c r="M61" s="91"/>
      <c r="N61" s="25"/>
      <c r="O61" s="25"/>
      <c r="P61" s="27">
        <f>K61-H61-TIME(0,L61,M61)</f>
        <v>0</v>
      </c>
      <c r="Q61" s="91"/>
      <c r="R61" s="92"/>
      <c r="S61" s="28">
        <f>P61+TIME(0,Q61*$Q$2,0)+$R$2*R61</f>
        <v>0</v>
      </c>
      <c r="T61" s="25">
        <v>26</v>
      </c>
      <c r="U61" s="25"/>
      <c r="V61">
        <v>75</v>
      </c>
    </row>
    <row r="62" spans="1:22" ht="15.75">
      <c r="A62" s="31">
        <v>77</v>
      </c>
      <c r="B62" s="31" t="s">
        <v>36</v>
      </c>
      <c r="C62" s="31" t="s">
        <v>140</v>
      </c>
      <c r="D62" s="31" t="s">
        <v>141</v>
      </c>
      <c r="E62" s="31" t="s">
        <v>91</v>
      </c>
      <c r="F62" s="25"/>
      <c r="G62" s="25"/>
      <c r="H62" s="27">
        <f>TIME(0,F62,G62)</f>
        <v>0</v>
      </c>
      <c r="I62" s="25"/>
      <c r="J62" s="25"/>
      <c r="K62" s="27">
        <f>TIME(0,I62,J62)</f>
        <v>0</v>
      </c>
      <c r="L62" s="91"/>
      <c r="M62" s="91"/>
      <c r="N62" s="25"/>
      <c r="O62" s="25"/>
      <c r="P62" s="27">
        <f>K62-H62-TIME(0,L62,M62)</f>
        <v>0</v>
      </c>
      <c r="Q62" s="91"/>
      <c r="R62" s="92"/>
      <c r="S62" s="28">
        <f>P62+TIME(0,Q62*$Q$2,0)+$R$2*R62</f>
        <v>0</v>
      </c>
      <c r="T62" s="25">
        <v>26</v>
      </c>
      <c r="U62" s="25"/>
      <c r="V62">
        <v>75</v>
      </c>
    </row>
    <row r="63" spans="1:22" ht="15.75">
      <c r="A63" s="31">
        <v>78</v>
      </c>
      <c r="B63" s="31" t="s">
        <v>36</v>
      </c>
      <c r="C63" s="31" t="s">
        <v>142</v>
      </c>
      <c r="D63" s="31" t="s">
        <v>141</v>
      </c>
      <c r="E63" s="31" t="s">
        <v>91</v>
      </c>
      <c r="F63" s="25"/>
      <c r="G63" s="25"/>
      <c r="H63" s="27">
        <f>TIME(0,F63,G63)</f>
        <v>0</v>
      </c>
      <c r="I63" s="25"/>
      <c r="J63" s="25"/>
      <c r="K63" s="27">
        <f>TIME(0,I63,J63)</f>
        <v>0</v>
      </c>
      <c r="L63" s="91"/>
      <c r="M63" s="91"/>
      <c r="N63" s="25"/>
      <c r="O63" s="25"/>
      <c r="P63" s="27">
        <f>K63-H63-TIME(0,L63,M63)</f>
        <v>0</v>
      </c>
      <c r="Q63" s="91"/>
      <c r="R63" s="92"/>
      <c r="S63" s="28">
        <f>P63+TIME(0,Q63*$Q$2,0)+$R$2*R63</f>
        <v>0</v>
      </c>
      <c r="T63" s="25">
        <v>26</v>
      </c>
      <c r="U63" s="25"/>
      <c r="V63">
        <v>75</v>
      </c>
    </row>
    <row r="64" spans="1:22" ht="15.75">
      <c r="A64" s="31">
        <v>79</v>
      </c>
      <c r="B64" s="31" t="s">
        <v>36</v>
      </c>
      <c r="C64" s="31" t="s">
        <v>143</v>
      </c>
      <c r="D64" s="31" t="s">
        <v>141</v>
      </c>
      <c r="E64" s="31" t="s">
        <v>91</v>
      </c>
      <c r="F64" s="25"/>
      <c r="G64" s="25"/>
      <c r="H64" s="27">
        <f>TIME(0,F64,G64)</f>
        <v>0</v>
      </c>
      <c r="I64" s="25"/>
      <c r="J64" s="25"/>
      <c r="K64" s="27">
        <f>TIME(0,I64,J64)</f>
        <v>0</v>
      </c>
      <c r="L64" s="91"/>
      <c r="M64" s="91"/>
      <c r="N64" s="25"/>
      <c r="O64" s="25"/>
      <c r="P64" s="27">
        <f>K64-H64-TIME(0,L64,M64)</f>
        <v>0</v>
      </c>
      <c r="Q64" s="91"/>
      <c r="R64" s="92"/>
      <c r="S64" s="28">
        <f>P64+TIME(0,Q64*$Q$2,0)+$R$2*R64</f>
        <v>0</v>
      </c>
      <c r="T64" s="25">
        <v>26</v>
      </c>
      <c r="U64" s="25"/>
      <c r="V64">
        <v>75</v>
      </c>
    </row>
    <row r="65" spans="1:22" ht="26.25">
      <c r="A65" s="31">
        <v>85</v>
      </c>
      <c r="B65" s="31" t="s">
        <v>36</v>
      </c>
      <c r="C65" s="31" t="s">
        <v>148</v>
      </c>
      <c r="D65" s="31" t="s">
        <v>141</v>
      </c>
      <c r="E65" s="31" t="s">
        <v>91</v>
      </c>
      <c r="F65" s="25"/>
      <c r="G65" s="25"/>
      <c r="H65" s="27">
        <f>TIME(0,F65,G65)</f>
        <v>0</v>
      </c>
      <c r="I65" s="25"/>
      <c r="J65" s="25"/>
      <c r="K65" s="27">
        <f>TIME(0,I65,J65)</f>
        <v>0</v>
      </c>
      <c r="L65" s="91"/>
      <c r="M65" s="91"/>
      <c r="N65" s="25"/>
      <c r="O65" s="25"/>
      <c r="P65" s="27">
        <f>K65-H65-TIME(0,L65,M65)</f>
        <v>0</v>
      </c>
      <c r="Q65" s="91"/>
      <c r="R65" s="92"/>
      <c r="S65" s="28">
        <f>P65+TIME(0,Q65*$Q$2,0)+$R$2*R65</f>
        <v>0</v>
      </c>
      <c r="T65" s="25">
        <v>26</v>
      </c>
      <c r="U65" s="25"/>
      <c r="V65">
        <v>75</v>
      </c>
    </row>
    <row r="66" spans="1:22" ht="15.75">
      <c r="A66" s="31">
        <v>88</v>
      </c>
      <c r="B66" s="31" t="s">
        <v>36</v>
      </c>
      <c r="C66" s="31" t="s">
        <v>152</v>
      </c>
      <c r="D66" s="31" t="s">
        <v>151</v>
      </c>
      <c r="E66" s="31" t="s">
        <v>48</v>
      </c>
      <c r="F66" s="25"/>
      <c r="G66" s="25"/>
      <c r="H66" s="27">
        <f>TIME(0,F66,G66)</f>
        <v>0</v>
      </c>
      <c r="I66" s="25"/>
      <c r="J66" s="25"/>
      <c r="K66" s="27">
        <f>TIME(0,I66,J66)</f>
        <v>0</v>
      </c>
      <c r="L66" s="91"/>
      <c r="M66" s="91"/>
      <c r="N66" s="25"/>
      <c r="O66" s="25"/>
      <c r="P66" s="27">
        <f>K66-H66-TIME(0,L66,M66)</f>
        <v>0</v>
      </c>
      <c r="Q66" s="91"/>
      <c r="R66" s="92"/>
      <c r="S66" s="28">
        <f>P66+TIME(0,Q66*$Q$2,0)+$R$2*R66</f>
        <v>0</v>
      </c>
      <c r="T66" s="25">
        <v>26</v>
      </c>
      <c r="U66" s="25"/>
      <c r="V66">
        <v>75</v>
      </c>
    </row>
    <row r="67" spans="1:22" ht="15.75">
      <c r="A67" s="31">
        <v>89</v>
      </c>
      <c r="B67" s="31" t="s">
        <v>36</v>
      </c>
      <c r="C67" s="31" t="s">
        <v>153</v>
      </c>
      <c r="D67" s="31" t="s">
        <v>115</v>
      </c>
      <c r="E67" s="31" t="s">
        <v>91</v>
      </c>
      <c r="F67" s="25"/>
      <c r="G67" s="25"/>
      <c r="H67" s="27">
        <f>TIME(0,F67,G67)</f>
        <v>0</v>
      </c>
      <c r="I67" s="25"/>
      <c r="J67" s="25"/>
      <c r="K67" s="27">
        <f>TIME(0,I67,J67)</f>
        <v>0</v>
      </c>
      <c r="L67" s="91"/>
      <c r="M67" s="91"/>
      <c r="N67" s="25"/>
      <c r="O67" s="25"/>
      <c r="P67" s="27">
        <f>K67-H67-TIME(0,L67,M67)</f>
        <v>0</v>
      </c>
      <c r="Q67" s="91"/>
      <c r="R67" s="92"/>
      <c r="S67" s="28">
        <f>P67+TIME(0,Q67*$Q$2,0)+$R$2*R67</f>
        <v>0</v>
      </c>
      <c r="T67" s="25">
        <v>26</v>
      </c>
      <c r="U67" s="25"/>
      <c r="V67">
        <v>75</v>
      </c>
    </row>
    <row r="68" spans="1:22" ht="15.75">
      <c r="A68" s="31">
        <v>90</v>
      </c>
      <c r="B68" s="31" t="s">
        <v>36</v>
      </c>
      <c r="C68" s="31" t="s">
        <v>168</v>
      </c>
      <c r="D68" s="31" t="s">
        <v>115</v>
      </c>
      <c r="E68" s="31" t="s">
        <v>91</v>
      </c>
      <c r="F68" s="25"/>
      <c r="G68" s="25"/>
      <c r="H68" s="27">
        <f>TIME(0,F68,G68)</f>
        <v>0</v>
      </c>
      <c r="I68" s="25"/>
      <c r="J68" s="25"/>
      <c r="K68" s="27">
        <f>TIME(0,I68,J68)</f>
        <v>0</v>
      </c>
      <c r="L68" s="91"/>
      <c r="M68" s="91"/>
      <c r="N68" s="25"/>
      <c r="O68" s="25"/>
      <c r="P68" s="27">
        <f>K68-H68-TIME(0,L68,M68)</f>
        <v>0</v>
      </c>
      <c r="Q68" s="91"/>
      <c r="R68" s="92"/>
      <c r="S68" s="28">
        <f>P68+TIME(0,Q68*$Q$2,0)+$R$2*R68</f>
        <v>0</v>
      </c>
      <c r="T68" s="25">
        <v>26</v>
      </c>
      <c r="U68" s="25"/>
      <c r="V68">
        <v>75</v>
      </c>
    </row>
    <row r="69" spans="1:22" ht="15.75">
      <c r="A69" s="31">
        <v>92</v>
      </c>
      <c r="B69" s="31" t="s">
        <v>36</v>
      </c>
      <c r="C69" s="31" t="s">
        <v>156</v>
      </c>
      <c r="D69" s="31" t="s">
        <v>104</v>
      </c>
      <c r="E69" s="31" t="s">
        <v>91</v>
      </c>
      <c r="F69" s="25"/>
      <c r="G69" s="25"/>
      <c r="H69" s="27">
        <f>TIME(0,F69,G69)</f>
        <v>0</v>
      </c>
      <c r="I69" s="25"/>
      <c r="J69" s="25"/>
      <c r="K69" s="27">
        <f>TIME(0,I69,J69)</f>
        <v>0</v>
      </c>
      <c r="L69" s="91"/>
      <c r="M69" s="91"/>
      <c r="N69" s="25"/>
      <c r="O69" s="25"/>
      <c r="P69" s="27">
        <f>K69-H69-TIME(0,L69,M69)</f>
        <v>0</v>
      </c>
      <c r="Q69" s="91"/>
      <c r="R69" s="92"/>
      <c r="S69" s="28">
        <f>P69+TIME(0,Q69*$Q$2,0)+$R$2*R69</f>
        <v>0</v>
      </c>
      <c r="T69" s="25">
        <v>26</v>
      </c>
      <c r="U69" s="25"/>
      <c r="V69">
        <v>75</v>
      </c>
    </row>
    <row r="70" spans="1:22" ht="15.75">
      <c r="A70" s="31">
        <v>94</v>
      </c>
      <c r="B70" s="31" t="s">
        <v>36</v>
      </c>
      <c r="C70" s="31" t="s">
        <v>158</v>
      </c>
      <c r="D70" s="31" t="s">
        <v>56</v>
      </c>
      <c r="E70" s="31" t="s">
        <v>48</v>
      </c>
      <c r="F70" s="25"/>
      <c r="G70" s="25"/>
      <c r="H70" s="27">
        <f>TIME(0,F70,G70)</f>
        <v>0</v>
      </c>
      <c r="I70" s="25"/>
      <c r="J70" s="25"/>
      <c r="K70" s="27">
        <f>TIME(0,I70,J70)</f>
        <v>0</v>
      </c>
      <c r="L70" s="91"/>
      <c r="M70" s="91"/>
      <c r="N70" s="25"/>
      <c r="O70" s="25"/>
      <c r="P70" s="27">
        <f>K70-H70-TIME(0,L70,M70)</f>
        <v>0</v>
      </c>
      <c r="Q70" s="91"/>
      <c r="R70" s="92"/>
      <c r="S70" s="28">
        <f>P70+TIME(0,Q70*$Q$2,0)+$R$2*R70</f>
        <v>0</v>
      </c>
      <c r="T70" s="25">
        <v>26</v>
      </c>
      <c r="U70" s="25"/>
      <c r="V70">
        <v>75</v>
      </c>
    </row>
    <row r="71" spans="1:22" ht="15.75">
      <c r="A71" s="31">
        <v>95</v>
      </c>
      <c r="B71" s="31" t="s">
        <v>36</v>
      </c>
      <c r="C71" s="31" t="s">
        <v>159</v>
      </c>
      <c r="D71" s="31" t="s">
        <v>56</v>
      </c>
      <c r="E71" s="31" t="s">
        <v>48</v>
      </c>
      <c r="F71" s="25"/>
      <c r="G71" s="25"/>
      <c r="H71" s="27">
        <f>TIME(0,F71,G71)</f>
        <v>0</v>
      </c>
      <c r="I71" s="25"/>
      <c r="J71" s="25"/>
      <c r="K71" s="27">
        <f>TIME(0,I71,J71)</f>
        <v>0</v>
      </c>
      <c r="L71" s="91"/>
      <c r="M71" s="91"/>
      <c r="N71" s="25"/>
      <c r="O71" s="25"/>
      <c r="P71" s="27">
        <f>K71-H71-TIME(0,L71,M71)</f>
        <v>0</v>
      </c>
      <c r="Q71" s="91"/>
      <c r="R71" s="92"/>
      <c r="S71" s="28">
        <f>P71+TIME(0,Q71*$Q$2,0)+$R$2*R71</f>
        <v>0</v>
      </c>
      <c r="T71" s="25">
        <v>26</v>
      </c>
      <c r="U71" s="25"/>
      <c r="V71">
        <v>75</v>
      </c>
    </row>
    <row r="72" spans="1:22" ht="26.25">
      <c r="A72" s="31">
        <v>98</v>
      </c>
      <c r="B72" s="31" t="s">
        <v>36</v>
      </c>
      <c r="C72" s="31" t="s">
        <v>162</v>
      </c>
      <c r="D72" s="31" t="s">
        <v>92</v>
      </c>
      <c r="E72" s="31" t="s">
        <v>91</v>
      </c>
      <c r="F72" s="25"/>
      <c r="G72" s="25"/>
      <c r="H72" s="27">
        <f>TIME(0,F72,G72)</f>
        <v>0</v>
      </c>
      <c r="I72" s="25"/>
      <c r="J72" s="25"/>
      <c r="K72" s="27">
        <f>TIME(0,I72,J72)</f>
        <v>0</v>
      </c>
      <c r="L72" s="91"/>
      <c r="M72" s="91"/>
      <c r="N72" s="25"/>
      <c r="O72" s="25"/>
      <c r="P72" s="27">
        <f>K72-H72-TIME(0,L72,M72)</f>
        <v>0</v>
      </c>
      <c r="Q72" s="91"/>
      <c r="R72" s="92"/>
      <c r="S72" s="28">
        <f>P72+TIME(0,Q72*$Q$2,0)+$R$2*R72</f>
        <v>0</v>
      </c>
      <c r="T72" s="25">
        <v>26</v>
      </c>
      <c r="U72" s="25"/>
      <c r="V72">
        <v>75</v>
      </c>
    </row>
    <row r="73" spans="1:22" ht="15.75">
      <c r="A73" s="31">
        <v>100</v>
      </c>
      <c r="B73" s="31" t="s">
        <v>36</v>
      </c>
      <c r="C73" s="31" t="s">
        <v>164</v>
      </c>
      <c r="D73" s="31" t="s">
        <v>205</v>
      </c>
      <c r="E73" s="31" t="s">
        <v>48</v>
      </c>
      <c r="F73" s="25"/>
      <c r="G73" s="25"/>
      <c r="H73" s="27">
        <f>TIME(0,F73,G73)</f>
        <v>0</v>
      </c>
      <c r="I73" s="25"/>
      <c r="J73" s="25"/>
      <c r="K73" s="27">
        <f>TIME(0,I73,J73)</f>
        <v>0</v>
      </c>
      <c r="L73" s="91"/>
      <c r="M73" s="91"/>
      <c r="N73" s="25"/>
      <c r="O73" s="25"/>
      <c r="P73" s="27">
        <f>K73-H73-TIME(0,L73,M73)</f>
        <v>0</v>
      </c>
      <c r="Q73" s="91"/>
      <c r="R73" s="92"/>
      <c r="S73" s="28">
        <f>P73+TIME(0,Q73*$Q$2,0)+$R$2*R73</f>
        <v>0</v>
      </c>
      <c r="T73" s="25">
        <v>26</v>
      </c>
      <c r="U73" s="25"/>
      <c r="V73">
        <v>75</v>
      </c>
    </row>
    <row r="74" spans="1:22" ht="15.75">
      <c r="A74" s="31">
        <v>103</v>
      </c>
      <c r="B74" s="31" t="s">
        <v>36</v>
      </c>
      <c r="C74" s="31" t="s">
        <v>167</v>
      </c>
      <c r="D74" s="31" t="s">
        <v>205</v>
      </c>
      <c r="E74" s="31" t="s">
        <v>48</v>
      </c>
      <c r="F74" s="25"/>
      <c r="G74" s="25"/>
      <c r="H74" s="27">
        <f>TIME(0,F74,G74)</f>
        <v>0</v>
      </c>
      <c r="I74" s="25"/>
      <c r="J74" s="25"/>
      <c r="K74" s="27">
        <f>TIME(0,I74,J74)</f>
        <v>0</v>
      </c>
      <c r="L74" s="91"/>
      <c r="M74" s="91"/>
      <c r="N74" s="25"/>
      <c r="O74" s="25"/>
      <c r="P74" s="27">
        <f>K74-H74-TIME(0,L74,M74)</f>
        <v>0</v>
      </c>
      <c r="Q74" s="91"/>
      <c r="R74" s="92"/>
      <c r="S74" s="28">
        <f>P74+TIME(0,Q74*$Q$2,0)+$R$2*R74</f>
        <v>0</v>
      </c>
      <c r="T74" s="25">
        <v>26</v>
      </c>
      <c r="U74" s="25"/>
      <c r="V74">
        <v>75</v>
      </c>
    </row>
    <row r="75" spans="16:19" ht="12.75">
      <c r="P75" s="53"/>
      <c r="S75" s="53"/>
    </row>
    <row r="76" spans="16:19" ht="12.75">
      <c r="P76" s="53"/>
      <c r="S76" s="53"/>
    </row>
  </sheetData>
  <sheetProtection/>
  <mergeCells count="16">
    <mergeCell ref="V8:V9"/>
    <mergeCell ref="A1:E1"/>
    <mergeCell ref="A3:J3"/>
    <mergeCell ref="A8:A9"/>
    <mergeCell ref="B8:B9"/>
    <mergeCell ref="C8:C9"/>
    <mergeCell ref="D8:D9"/>
    <mergeCell ref="E8:E9"/>
    <mergeCell ref="N8:P8"/>
    <mergeCell ref="S8:S9"/>
    <mergeCell ref="T8:T9"/>
    <mergeCell ref="U8:U9"/>
    <mergeCell ref="F8:H8"/>
    <mergeCell ref="I8:K8"/>
    <mergeCell ref="L8:M8"/>
    <mergeCell ref="Q8:R8"/>
  </mergeCells>
  <printOptions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pane xSplit="5" ySplit="9" topLeftCell="M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:V47"/>
    </sheetView>
  </sheetViews>
  <sheetFormatPr defaultColWidth="9.00390625" defaultRowHeight="12.75"/>
  <cols>
    <col min="3" max="3" width="17.25390625" style="0" customWidth="1"/>
    <col min="4" max="4" width="10.125" style="0" bestFit="1" customWidth="1"/>
    <col min="14" max="15" width="0.6171875" style="0" customWidth="1"/>
  </cols>
  <sheetData>
    <row r="1" spans="1:21" ht="48">
      <c r="A1" s="199"/>
      <c r="B1" s="199"/>
      <c r="C1" s="199"/>
      <c r="D1" s="199"/>
      <c r="E1" s="199"/>
      <c r="F1" s="14"/>
      <c r="G1" s="14"/>
      <c r="H1" s="15"/>
      <c r="I1" s="15"/>
      <c r="J1" s="15"/>
      <c r="K1" s="15"/>
      <c r="L1" s="15"/>
      <c r="M1" s="15"/>
      <c r="N1" s="16"/>
      <c r="O1" s="15"/>
      <c r="P1" s="16"/>
      <c r="Q1" s="16" t="s">
        <v>13</v>
      </c>
      <c r="R1" s="16" t="s">
        <v>13</v>
      </c>
      <c r="S1" s="15"/>
      <c r="T1" s="15"/>
      <c r="U1" s="15"/>
    </row>
    <row r="2" spans="1:21" ht="20.25">
      <c r="A2" s="14"/>
      <c r="B2" s="14"/>
      <c r="C2" s="14"/>
      <c r="D2" s="14"/>
      <c r="E2" s="14"/>
      <c r="F2" s="14"/>
      <c r="G2" s="14"/>
      <c r="H2" s="15"/>
      <c r="I2" s="15"/>
      <c r="J2" s="15"/>
      <c r="K2" s="15"/>
      <c r="L2" s="15"/>
      <c r="M2" s="15"/>
      <c r="N2" s="16"/>
      <c r="O2" s="15"/>
      <c r="P2" s="16"/>
      <c r="Q2" s="16">
        <v>1</v>
      </c>
      <c r="R2" s="93">
        <v>0.0010416666666666667</v>
      </c>
      <c r="S2" s="15"/>
      <c r="T2" s="15"/>
      <c r="U2" s="15"/>
    </row>
    <row r="3" spans="1:21" ht="21" thickBot="1">
      <c r="A3" s="200" t="s">
        <v>300</v>
      </c>
      <c r="B3" s="200"/>
      <c r="C3" s="200"/>
      <c r="D3" s="200"/>
      <c r="E3" s="200"/>
      <c r="F3" s="200"/>
      <c r="G3" s="200"/>
      <c r="H3" s="200"/>
      <c r="I3" s="200"/>
      <c r="J3" s="200"/>
      <c r="K3" s="17"/>
      <c r="L3" s="17"/>
      <c r="M3" s="17"/>
      <c r="N3" s="16"/>
      <c r="O3" s="15"/>
      <c r="P3" s="16" t="s">
        <v>15</v>
      </c>
      <c r="Q3" s="16"/>
      <c r="R3" s="15"/>
      <c r="S3" s="15"/>
      <c r="T3" s="15"/>
      <c r="U3" s="15"/>
    </row>
    <row r="4" spans="1:21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56"/>
      <c r="O4" s="15"/>
      <c r="P4" s="56">
        <v>25</v>
      </c>
      <c r="Q4" s="56"/>
      <c r="R4" s="15"/>
      <c r="S4" s="15"/>
      <c r="T4" s="15"/>
      <c r="U4" s="15"/>
    </row>
    <row r="5" spans="1:21" ht="32.25" thickBot="1">
      <c r="A5" s="15"/>
      <c r="B5" s="15"/>
      <c r="C5" s="18" t="s">
        <v>16</v>
      </c>
      <c r="D5" s="164">
        <v>39348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2" ht="15.75">
      <c r="A8" s="201" t="s">
        <v>17</v>
      </c>
      <c r="B8" s="203" t="s">
        <v>35</v>
      </c>
      <c r="C8" s="195" t="s">
        <v>18</v>
      </c>
      <c r="D8" s="195" t="s">
        <v>19</v>
      </c>
      <c r="E8" s="195" t="s">
        <v>20</v>
      </c>
      <c r="F8" s="195" t="s">
        <v>175</v>
      </c>
      <c r="G8" s="195"/>
      <c r="H8" s="195"/>
      <c r="I8" s="195" t="s">
        <v>176</v>
      </c>
      <c r="J8" s="195"/>
      <c r="K8" s="195"/>
      <c r="L8" s="245" t="s">
        <v>185</v>
      </c>
      <c r="M8" s="246"/>
      <c r="N8" s="195" t="s">
        <v>21</v>
      </c>
      <c r="O8" s="195"/>
      <c r="P8" s="195"/>
      <c r="Q8" s="245" t="s">
        <v>22</v>
      </c>
      <c r="R8" s="246"/>
      <c r="S8" s="195" t="s">
        <v>4</v>
      </c>
      <c r="T8" s="195" t="s">
        <v>5</v>
      </c>
      <c r="U8" s="197" t="s">
        <v>23</v>
      </c>
      <c r="V8" s="247" t="s">
        <v>177</v>
      </c>
    </row>
    <row r="9" spans="1:22" ht="48" thickBot="1">
      <c r="A9" s="202"/>
      <c r="B9" s="204"/>
      <c r="C9" s="196"/>
      <c r="D9" s="196"/>
      <c r="E9" s="196"/>
      <c r="F9" s="22" t="s">
        <v>24</v>
      </c>
      <c r="G9" s="22" t="s">
        <v>25</v>
      </c>
      <c r="H9" s="23" t="s">
        <v>26</v>
      </c>
      <c r="I9" s="22" t="s">
        <v>24</v>
      </c>
      <c r="J9" s="22" t="s">
        <v>25</v>
      </c>
      <c r="K9" s="23" t="s">
        <v>26</v>
      </c>
      <c r="L9" s="22" t="s">
        <v>24</v>
      </c>
      <c r="M9" s="22" t="s">
        <v>25</v>
      </c>
      <c r="N9" s="22" t="s">
        <v>24</v>
      </c>
      <c r="O9" s="22" t="s">
        <v>25</v>
      </c>
      <c r="P9" s="23" t="s">
        <v>26</v>
      </c>
      <c r="Q9" s="23" t="s">
        <v>186</v>
      </c>
      <c r="R9" s="22" t="s">
        <v>187</v>
      </c>
      <c r="S9" s="196"/>
      <c r="T9" s="196"/>
      <c r="U9" s="198"/>
      <c r="V9" s="247"/>
    </row>
    <row r="10" spans="1:22" ht="26.25">
      <c r="A10" s="31">
        <v>63</v>
      </c>
      <c r="B10" s="31" t="s">
        <v>85</v>
      </c>
      <c r="C10" s="31" t="s">
        <v>222</v>
      </c>
      <c r="D10" s="31" t="s">
        <v>92</v>
      </c>
      <c r="E10" s="31" t="s">
        <v>91</v>
      </c>
      <c r="F10" s="162">
        <v>25</v>
      </c>
      <c r="G10" s="162"/>
      <c r="H10" s="27">
        <f>TIME(0,F10,G10)</f>
        <v>0.017361111111111112</v>
      </c>
      <c r="I10" s="162">
        <v>36</v>
      </c>
      <c r="J10" s="162">
        <v>55</v>
      </c>
      <c r="K10" s="27">
        <f>TIME(0,I10,J10)</f>
        <v>0.025636574074074072</v>
      </c>
      <c r="L10" s="91">
        <v>4</v>
      </c>
      <c r="M10" s="91">
        <v>0</v>
      </c>
      <c r="N10" s="162"/>
      <c r="O10" s="162"/>
      <c r="P10" s="27">
        <f>K10-H10-TIME(0,L10,M10)</f>
        <v>0.005497685185185182</v>
      </c>
      <c r="Q10" s="91"/>
      <c r="R10" s="92"/>
      <c r="S10" s="28">
        <f>P10+TIME(0,Q10*$Q$2,0)+$R$2*R10</f>
        <v>0.005497685185185182</v>
      </c>
      <c r="T10" s="25">
        <v>1</v>
      </c>
      <c r="U10" s="25"/>
      <c r="V10">
        <f>T10</f>
        <v>1</v>
      </c>
    </row>
    <row r="11" spans="1:22" ht="15.75">
      <c r="A11" s="31">
        <v>10</v>
      </c>
      <c r="B11" s="31" t="s">
        <v>85</v>
      </c>
      <c r="C11" s="31" t="s">
        <v>58</v>
      </c>
      <c r="D11" s="31" t="s">
        <v>56</v>
      </c>
      <c r="E11" s="31" t="s">
        <v>48</v>
      </c>
      <c r="F11" s="25">
        <v>11</v>
      </c>
      <c r="G11" s="25"/>
      <c r="H11" s="27">
        <f>TIME(0,F11,G11)</f>
        <v>0.007638888888888889</v>
      </c>
      <c r="I11" s="25">
        <v>19</v>
      </c>
      <c r="J11" s="25">
        <v>19</v>
      </c>
      <c r="K11" s="27">
        <f>TIME(0,I11,J11)</f>
        <v>0.013414351851851851</v>
      </c>
      <c r="L11" s="91"/>
      <c r="M11" s="91"/>
      <c r="N11" s="25"/>
      <c r="O11" s="25"/>
      <c r="P11" s="27">
        <f>K11-H11-TIME(0,L11,M11)</f>
        <v>0.005775462962962962</v>
      </c>
      <c r="Q11" s="91"/>
      <c r="R11" s="92"/>
      <c r="S11" s="28">
        <f>P11+TIME(0,Q11*$Q$2,0)+$R$2*R11</f>
        <v>0.005775462962962962</v>
      </c>
      <c r="T11" s="25">
        <v>2</v>
      </c>
      <c r="U11" s="25"/>
      <c r="V11">
        <f>T11</f>
        <v>2</v>
      </c>
    </row>
    <row r="12" spans="1:22" ht="15.75">
      <c r="A12" s="31">
        <v>83</v>
      </c>
      <c r="B12" s="31" t="s">
        <v>85</v>
      </c>
      <c r="C12" s="31" t="s">
        <v>146</v>
      </c>
      <c r="D12" s="31" t="s">
        <v>141</v>
      </c>
      <c r="E12" s="31" t="s">
        <v>91</v>
      </c>
      <c r="F12" s="25">
        <v>0</v>
      </c>
      <c r="G12" s="25"/>
      <c r="H12" s="27">
        <f>TIME(0,F12,G12)</f>
        <v>0</v>
      </c>
      <c r="I12" s="25">
        <v>12</v>
      </c>
      <c r="J12" s="25">
        <v>10</v>
      </c>
      <c r="K12" s="27">
        <f>TIME(0,I12,J12)</f>
        <v>0.008449074074074074</v>
      </c>
      <c r="L12" s="91">
        <v>3</v>
      </c>
      <c r="M12" s="91">
        <v>30</v>
      </c>
      <c r="N12" s="25"/>
      <c r="O12" s="25"/>
      <c r="P12" s="27">
        <f>K12-H12-TIME(0,L12,M12)</f>
        <v>0.0060185185185185185</v>
      </c>
      <c r="Q12" s="91"/>
      <c r="R12" s="92"/>
      <c r="S12" s="28">
        <f>P12+TIME(0,Q12*$Q$2,0)+$R$2*R12</f>
        <v>0.0060185185185185185</v>
      </c>
      <c r="T12" s="25">
        <v>3</v>
      </c>
      <c r="U12" s="25"/>
      <c r="V12">
        <f>T12</f>
        <v>3</v>
      </c>
    </row>
    <row r="13" spans="1:22" ht="15.75">
      <c r="A13" s="31">
        <v>6</v>
      </c>
      <c r="B13" s="31" t="s">
        <v>85</v>
      </c>
      <c r="C13" s="31" t="s">
        <v>54</v>
      </c>
      <c r="D13" s="31" t="s">
        <v>52</v>
      </c>
      <c r="E13" s="31" t="s">
        <v>48</v>
      </c>
      <c r="F13" s="25">
        <v>0</v>
      </c>
      <c r="G13" s="25"/>
      <c r="H13" s="27">
        <f>TIME(0,F13,G13)</f>
        <v>0</v>
      </c>
      <c r="I13" s="25">
        <v>10</v>
      </c>
      <c r="J13" s="25">
        <v>10</v>
      </c>
      <c r="K13" s="27">
        <f>TIME(0,I13,J13)</f>
        <v>0.007060185185185184</v>
      </c>
      <c r="L13" s="91"/>
      <c r="M13" s="91"/>
      <c r="N13" s="25"/>
      <c r="O13" s="25"/>
      <c r="P13" s="27">
        <f>K13-H13-TIME(0,L13,M13)</f>
        <v>0.007060185185185184</v>
      </c>
      <c r="Q13" s="91"/>
      <c r="R13" s="92"/>
      <c r="S13" s="28">
        <f>P13+TIME(0,Q13*$Q$2,0)+$R$2*R13</f>
        <v>0.007060185185185184</v>
      </c>
      <c r="T13" s="25">
        <v>4</v>
      </c>
      <c r="U13" s="25"/>
      <c r="V13">
        <f>T13</f>
        <v>4</v>
      </c>
    </row>
    <row r="14" spans="1:22" ht="26.25">
      <c r="A14" s="31">
        <v>12</v>
      </c>
      <c r="B14" s="31" t="s">
        <v>85</v>
      </c>
      <c r="C14" s="31" t="s">
        <v>60</v>
      </c>
      <c r="D14" s="31" t="s">
        <v>63</v>
      </c>
      <c r="E14" s="31" t="s">
        <v>221</v>
      </c>
      <c r="F14" s="25">
        <v>9</v>
      </c>
      <c r="G14" s="25"/>
      <c r="H14" s="27">
        <f>TIME(0,F14,G14)</f>
        <v>0.0062499999999999995</v>
      </c>
      <c r="I14" s="25">
        <v>19</v>
      </c>
      <c r="J14" s="25">
        <v>40</v>
      </c>
      <c r="K14" s="27">
        <f>TIME(0,I14,J14)</f>
        <v>0.013657407407407408</v>
      </c>
      <c r="L14" s="91"/>
      <c r="M14" s="91"/>
      <c r="N14" s="25"/>
      <c r="O14" s="25"/>
      <c r="P14" s="27">
        <f>K14-H14-TIME(0,L14,M14)</f>
        <v>0.0074074074074074086</v>
      </c>
      <c r="Q14" s="91"/>
      <c r="R14" s="92"/>
      <c r="S14" s="28">
        <f>P14+TIME(0,Q14*$Q$2,0)+$R$2*R14</f>
        <v>0.0074074074074074086</v>
      </c>
      <c r="T14" s="25">
        <v>5</v>
      </c>
      <c r="U14" s="25"/>
      <c r="V14">
        <f>T14</f>
        <v>5</v>
      </c>
    </row>
    <row r="15" spans="1:22" ht="26.25">
      <c r="A15" s="31">
        <v>29</v>
      </c>
      <c r="B15" s="31" t="s">
        <v>85</v>
      </c>
      <c r="C15" s="31" t="s">
        <v>82</v>
      </c>
      <c r="D15" s="31" t="s">
        <v>202</v>
      </c>
      <c r="E15" s="31" t="s">
        <v>48</v>
      </c>
      <c r="F15" s="25">
        <v>29</v>
      </c>
      <c r="G15" s="25"/>
      <c r="H15" s="27">
        <f>TIME(0,F15,G15)</f>
        <v>0.02013888888888889</v>
      </c>
      <c r="I15" s="25">
        <v>40</v>
      </c>
      <c r="J15" s="25">
        <v>35</v>
      </c>
      <c r="K15" s="27">
        <f>TIME(0,I15,J15)</f>
        <v>0.028182870370370372</v>
      </c>
      <c r="L15" s="91">
        <v>1</v>
      </c>
      <c r="M15" s="91">
        <v>50</v>
      </c>
      <c r="N15" s="25"/>
      <c r="O15" s="25"/>
      <c r="P15" s="27">
        <f>K15-H15-TIME(0,L15,M15)</f>
        <v>0.0067708333333333336</v>
      </c>
      <c r="Q15" s="91"/>
      <c r="R15" s="92">
        <v>2</v>
      </c>
      <c r="S15" s="28">
        <f>P15+TIME(0,Q15*$Q$2,0)+$R$2*R15</f>
        <v>0.008854166666666666</v>
      </c>
      <c r="T15" s="25">
        <v>6</v>
      </c>
      <c r="U15" s="25" t="s">
        <v>188</v>
      </c>
      <c r="V15">
        <f>T15</f>
        <v>6</v>
      </c>
    </row>
    <row r="16" spans="1:22" ht="26.25">
      <c r="A16" s="31">
        <v>65</v>
      </c>
      <c r="B16" s="31" t="s">
        <v>85</v>
      </c>
      <c r="C16" s="31" t="s">
        <v>129</v>
      </c>
      <c r="D16" s="31" t="s">
        <v>115</v>
      </c>
      <c r="E16" s="31" t="s">
        <v>91</v>
      </c>
      <c r="F16" s="25">
        <v>34</v>
      </c>
      <c r="G16" s="25"/>
      <c r="H16" s="27">
        <f>TIME(0,F16,G16)</f>
        <v>0.02361111111111111</v>
      </c>
      <c r="I16" s="25">
        <v>46</v>
      </c>
      <c r="J16" s="25">
        <v>20</v>
      </c>
      <c r="K16" s="27">
        <f>TIME(0,I16,J16)</f>
        <v>0.03217592592592593</v>
      </c>
      <c r="L16" s="91"/>
      <c r="M16" s="91"/>
      <c r="N16" s="25"/>
      <c r="O16" s="25"/>
      <c r="P16" s="27">
        <f>K16-H16-TIME(0,L16,M16)</f>
        <v>0.008564814814814817</v>
      </c>
      <c r="Q16" s="91">
        <v>1</v>
      </c>
      <c r="R16" s="92"/>
      <c r="S16" s="28">
        <f>P16+TIME(0,Q16*$Q$2,0)+$R$2*R16</f>
        <v>0.00925925925925926</v>
      </c>
      <c r="T16" s="25">
        <v>7</v>
      </c>
      <c r="U16" s="25"/>
      <c r="V16">
        <f>T16</f>
        <v>7</v>
      </c>
    </row>
    <row r="17" spans="1:22" ht="15.75">
      <c r="A17" s="31">
        <v>7</v>
      </c>
      <c r="B17" s="31" t="s">
        <v>85</v>
      </c>
      <c r="C17" s="31" t="s">
        <v>184</v>
      </c>
      <c r="D17" s="31" t="s">
        <v>52</v>
      </c>
      <c r="E17" s="31" t="s">
        <v>48</v>
      </c>
      <c r="F17" s="25">
        <v>16</v>
      </c>
      <c r="G17" s="25"/>
      <c r="H17" s="27">
        <f>TIME(0,F17,G17)</f>
        <v>0.011111111111111112</v>
      </c>
      <c r="I17" s="25">
        <v>29</v>
      </c>
      <c r="J17" s="25">
        <v>30</v>
      </c>
      <c r="K17" s="27">
        <f>TIME(0,I17,J17)</f>
        <v>0.02048611111111111</v>
      </c>
      <c r="L17" s="91"/>
      <c r="M17" s="91"/>
      <c r="N17" s="25"/>
      <c r="O17" s="25"/>
      <c r="P17" s="27">
        <f>K17-H17-TIME(0,L17,M17)</f>
        <v>0.009375</v>
      </c>
      <c r="Q17" s="91"/>
      <c r="R17" s="92"/>
      <c r="S17" s="28">
        <f>P17+TIME(0,Q17*$Q$2,0)+$R$2*R17</f>
        <v>0.009375</v>
      </c>
      <c r="T17" s="25">
        <v>8</v>
      </c>
      <c r="U17" s="25" t="s">
        <v>191</v>
      </c>
      <c r="V17">
        <f>T17</f>
        <v>8</v>
      </c>
    </row>
    <row r="18" spans="1:22" ht="26.25">
      <c r="A18" s="31">
        <v>3</v>
      </c>
      <c r="B18" s="31" t="s">
        <v>85</v>
      </c>
      <c r="C18" s="31" t="s">
        <v>50</v>
      </c>
      <c r="D18" s="31" t="s">
        <v>47</v>
      </c>
      <c r="E18" s="31" t="s">
        <v>48</v>
      </c>
      <c r="F18" s="25">
        <v>3</v>
      </c>
      <c r="G18" s="25"/>
      <c r="H18" s="27">
        <f>TIME(0,F18,G18)</f>
        <v>0.0020833333333333333</v>
      </c>
      <c r="I18" s="25">
        <v>15</v>
      </c>
      <c r="J18" s="25">
        <v>45</v>
      </c>
      <c r="K18" s="27">
        <f>TIME(0,I18,J18)</f>
        <v>0.010937500000000001</v>
      </c>
      <c r="L18" s="91"/>
      <c r="M18" s="91"/>
      <c r="N18" s="25"/>
      <c r="O18" s="25"/>
      <c r="P18" s="27">
        <f>K18-H18-TIME(0,L18,M18)</f>
        <v>0.008854166666666668</v>
      </c>
      <c r="Q18" s="91"/>
      <c r="R18" s="92">
        <v>1</v>
      </c>
      <c r="S18" s="28">
        <f>P18+TIME(0,Q18*$Q$2,0)+$R$2*R18</f>
        <v>0.009895833333333335</v>
      </c>
      <c r="T18" s="25">
        <v>9</v>
      </c>
      <c r="U18" s="25"/>
      <c r="V18">
        <f>T18</f>
        <v>9</v>
      </c>
    </row>
    <row r="19" spans="1:22" ht="15.75">
      <c r="A19" s="31">
        <v>28</v>
      </c>
      <c r="B19" s="31" t="s">
        <v>85</v>
      </c>
      <c r="C19" s="31" t="s">
        <v>79</v>
      </c>
      <c r="D19" s="31" t="s">
        <v>77</v>
      </c>
      <c r="E19" s="31" t="s">
        <v>48</v>
      </c>
      <c r="F19" s="25">
        <v>45</v>
      </c>
      <c r="G19" s="25"/>
      <c r="H19" s="27">
        <f>TIME(0,F19,G19)</f>
        <v>0.03125</v>
      </c>
      <c r="I19" s="25">
        <v>56</v>
      </c>
      <c r="J19" s="25">
        <v>55</v>
      </c>
      <c r="K19" s="27">
        <f>TIME(0,I19,J19)</f>
        <v>0.039525462962962964</v>
      </c>
      <c r="L19" s="91"/>
      <c r="M19" s="91"/>
      <c r="N19" s="25"/>
      <c r="O19" s="25"/>
      <c r="P19" s="27">
        <f>K19-H19-TIME(0,L19,M19)</f>
        <v>0.008275462962962964</v>
      </c>
      <c r="Q19" s="91"/>
      <c r="R19" s="92">
        <v>2</v>
      </c>
      <c r="S19" s="28">
        <f>P19+TIME(0,Q19*$Q$2,0)+$R$2*R19</f>
        <v>0.010358796296296297</v>
      </c>
      <c r="T19" s="25">
        <v>10</v>
      </c>
      <c r="U19" s="25"/>
      <c r="V19">
        <f>T19</f>
        <v>10</v>
      </c>
    </row>
    <row r="20" spans="1:22" ht="39">
      <c r="A20" s="31">
        <v>38</v>
      </c>
      <c r="B20" s="31" t="s">
        <v>85</v>
      </c>
      <c r="C20" s="31" t="s">
        <v>96</v>
      </c>
      <c r="D20" s="31" t="s">
        <v>205</v>
      </c>
      <c r="E20" s="31" t="s">
        <v>221</v>
      </c>
      <c r="F20" s="25">
        <v>21</v>
      </c>
      <c r="G20" s="25"/>
      <c r="H20" s="27">
        <f>TIME(0,F20,G20)</f>
        <v>0.014583333333333332</v>
      </c>
      <c r="I20" s="25">
        <v>36</v>
      </c>
      <c r="J20" s="25">
        <v>4</v>
      </c>
      <c r="K20" s="27">
        <f>TIME(0,I20,J20)</f>
        <v>0.0250462962962963</v>
      </c>
      <c r="L20" s="91"/>
      <c r="M20" s="91"/>
      <c r="N20" s="25"/>
      <c r="O20" s="25"/>
      <c r="P20" s="27">
        <f>K20-H20-TIME(0,L20,M20)</f>
        <v>0.010462962962962967</v>
      </c>
      <c r="Q20" s="91"/>
      <c r="R20" s="92"/>
      <c r="S20" s="28">
        <f>P20+TIME(0,Q20*$Q$2,0)+$R$2*R20</f>
        <v>0.010462962962962967</v>
      </c>
      <c r="T20" s="25">
        <v>11</v>
      </c>
      <c r="U20" s="25"/>
      <c r="V20">
        <f>T20</f>
        <v>11</v>
      </c>
    </row>
    <row r="21" spans="1:22" ht="15.75">
      <c r="A21" s="31">
        <v>80</v>
      </c>
      <c r="B21" s="31" t="s">
        <v>85</v>
      </c>
      <c r="C21" s="31" t="s">
        <v>224</v>
      </c>
      <c r="D21" s="31" t="s">
        <v>141</v>
      </c>
      <c r="E21" s="31" t="s">
        <v>91</v>
      </c>
      <c r="F21" s="25">
        <v>5</v>
      </c>
      <c r="G21" s="25"/>
      <c r="H21" s="27">
        <f>TIME(0,F21,G21)</f>
        <v>0.003472222222222222</v>
      </c>
      <c r="I21" s="25">
        <v>20</v>
      </c>
      <c r="J21" s="25">
        <v>15</v>
      </c>
      <c r="K21" s="27">
        <f>TIME(0,I21,J21)</f>
        <v>0.0140625</v>
      </c>
      <c r="L21" s="91">
        <v>1</v>
      </c>
      <c r="M21" s="91">
        <v>40</v>
      </c>
      <c r="N21" s="25"/>
      <c r="O21" s="25"/>
      <c r="P21" s="27">
        <f>K21-H21-TIME(0,L21,M21)</f>
        <v>0.009432870370370371</v>
      </c>
      <c r="Q21" s="91">
        <v>2</v>
      </c>
      <c r="R21" s="92"/>
      <c r="S21" s="28">
        <f>P21+TIME(0,Q21*$Q$2,0)+$R$2*R21</f>
        <v>0.01082175925925926</v>
      </c>
      <c r="T21" s="25">
        <v>12</v>
      </c>
      <c r="U21" s="25" t="s">
        <v>191</v>
      </c>
      <c r="V21">
        <f>T21</f>
        <v>12</v>
      </c>
    </row>
    <row r="22" spans="1:22" ht="26.25">
      <c r="A22" s="31">
        <v>22</v>
      </c>
      <c r="B22" s="31" t="s">
        <v>85</v>
      </c>
      <c r="C22" s="31" t="s">
        <v>72</v>
      </c>
      <c r="D22" s="31" t="s">
        <v>73</v>
      </c>
      <c r="E22" s="31" t="s">
        <v>74</v>
      </c>
      <c r="F22" s="25">
        <v>0</v>
      </c>
      <c r="G22" s="25"/>
      <c r="H22" s="27">
        <f>TIME(0,F22,G22)</f>
        <v>0</v>
      </c>
      <c r="I22" s="25">
        <v>16</v>
      </c>
      <c r="J22" s="25">
        <v>4</v>
      </c>
      <c r="K22" s="27">
        <f>TIME(0,I22,J22)</f>
        <v>0.011157407407407408</v>
      </c>
      <c r="L22" s="91"/>
      <c r="M22" s="91"/>
      <c r="N22" s="25"/>
      <c r="O22" s="25"/>
      <c r="P22" s="27">
        <f>K22-H22-TIME(0,L22,M22)</f>
        <v>0.011157407407407408</v>
      </c>
      <c r="Q22" s="91"/>
      <c r="R22" s="92"/>
      <c r="S22" s="28">
        <f>P22+TIME(0,Q22*$Q$2,0)+$R$2*R22</f>
        <v>0.011157407407407408</v>
      </c>
      <c r="T22" s="25">
        <v>13</v>
      </c>
      <c r="U22" s="25"/>
      <c r="V22">
        <f>T22</f>
        <v>13</v>
      </c>
    </row>
    <row r="23" spans="1:22" ht="15.75">
      <c r="A23" s="31">
        <v>71</v>
      </c>
      <c r="B23" s="31" t="s">
        <v>85</v>
      </c>
      <c r="C23" s="31" t="s">
        <v>135</v>
      </c>
      <c r="D23" s="31" t="s">
        <v>115</v>
      </c>
      <c r="E23" s="31" t="s">
        <v>91</v>
      </c>
      <c r="F23" s="25">
        <v>13</v>
      </c>
      <c r="G23" s="25">
        <v>0</v>
      </c>
      <c r="H23" s="27">
        <f>TIME(0,F23,G23)</f>
        <v>0.009027777777777779</v>
      </c>
      <c r="I23" s="25">
        <v>28</v>
      </c>
      <c r="J23" s="25">
        <v>7</v>
      </c>
      <c r="K23" s="27">
        <f>TIME(0,I23,J23)</f>
        <v>0.019525462962962963</v>
      </c>
      <c r="L23" s="91"/>
      <c r="M23" s="91"/>
      <c r="N23" s="25"/>
      <c r="O23" s="25"/>
      <c r="P23" s="27">
        <f>K23-H23-TIME(0,L23,M23)</f>
        <v>0.010497685185185185</v>
      </c>
      <c r="Q23" s="91"/>
      <c r="R23" s="92">
        <v>2</v>
      </c>
      <c r="S23" s="28">
        <f>P23+TIME(0,Q23*$Q$2,0)+$R$2*R23</f>
        <v>0.012581018518518517</v>
      </c>
      <c r="T23" s="25">
        <v>14</v>
      </c>
      <c r="U23" s="25"/>
      <c r="V23">
        <f>T23</f>
        <v>14</v>
      </c>
    </row>
    <row r="24" spans="1:22" ht="31.5">
      <c r="A24" s="31">
        <v>18</v>
      </c>
      <c r="B24" s="31" t="s">
        <v>85</v>
      </c>
      <c r="C24" s="31" t="s">
        <v>68</v>
      </c>
      <c r="D24" s="31" t="s">
        <v>73</v>
      </c>
      <c r="E24" s="31" t="s">
        <v>74</v>
      </c>
      <c r="F24" s="25">
        <v>0</v>
      </c>
      <c r="G24" s="25"/>
      <c r="H24" s="27">
        <f>TIME(0,F24,G24)</f>
        <v>0</v>
      </c>
      <c r="I24" s="25">
        <v>25</v>
      </c>
      <c r="J24" s="25">
        <v>25</v>
      </c>
      <c r="K24" s="27">
        <f>TIME(0,I24,J24)</f>
        <v>0.01765046296296296</v>
      </c>
      <c r="L24" s="91"/>
      <c r="M24" s="91"/>
      <c r="N24" s="25"/>
      <c r="O24" s="25"/>
      <c r="P24" s="27">
        <f>K24-H24-TIME(0,L24,M24)</f>
        <v>0.01765046296296296</v>
      </c>
      <c r="Q24" s="91"/>
      <c r="R24" s="92"/>
      <c r="S24" s="28">
        <f>P24+TIME(0,Q24*$Q$2,0)+$R$2*R24</f>
        <v>0.01765046296296296</v>
      </c>
      <c r="T24" s="25">
        <v>15</v>
      </c>
      <c r="U24" s="25" t="s">
        <v>189</v>
      </c>
      <c r="V24">
        <f>T24</f>
        <v>15</v>
      </c>
    </row>
    <row r="25" spans="1:22" ht="26.25">
      <c r="A25" s="31">
        <v>2</v>
      </c>
      <c r="B25" s="31" t="s">
        <v>85</v>
      </c>
      <c r="C25" s="31" t="s">
        <v>49</v>
      </c>
      <c r="D25" s="31" t="s">
        <v>47</v>
      </c>
      <c r="E25" s="31" t="s">
        <v>48</v>
      </c>
      <c r="F25" s="25">
        <v>17</v>
      </c>
      <c r="G25" s="25"/>
      <c r="H25" s="27">
        <f>TIME(0,F25,G25)</f>
        <v>0.011805555555555555</v>
      </c>
      <c r="I25" s="25">
        <v>42</v>
      </c>
      <c r="J25" s="25">
        <v>20</v>
      </c>
      <c r="K25" s="27">
        <f>TIME(0,I25,J25)</f>
        <v>0.02939814814814815</v>
      </c>
      <c r="L25" s="91"/>
      <c r="M25" s="91"/>
      <c r="N25" s="25"/>
      <c r="O25" s="25"/>
      <c r="P25" s="27">
        <f>K25-H25-TIME(0,L25,M25)</f>
        <v>0.017592592592592594</v>
      </c>
      <c r="Q25" s="91">
        <v>2</v>
      </c>
      <c r="R25" s="92"/>
      <c r="S25" s="28">
        <f>P25+TIME(0,Q25*$Q$2,0)+$R$2*R25</f>
        <v>0.01898148148148148</v>
      </c>
      <c r="T25" s="25">
        <v>16</v>
      </c>
      <c r="U25" s="25"/>
      <c r="V25">
        <f>T25</f>
        <v>16</v>
      </c>
    </row>
    <row r="26" spans="1:22" ht="15.75">
      <c r="A26" s="31">
        <v>25</v>
      </c>
      <c r="B26" s="31" t="s">
        <v>85</v>
      </c>
      <c r="C26" s="31" t="s">
        <v>305</v>
      </c>
      <c r="D26" s="31" t="s">
        <v>77</v>
      </c>
      <c r="E26" s="31" t="s">
        <v>48</v>
      </c>
      <c r="F26" s="25"/>
      <c r="G26" s="25"/>
      <c r="H26" s="27">
        <f>TIME(0,F26,G26)</f>
        <v>0</v>
      </c>
      <c r="I26" s="25"/>
      <c r="J26" s="25"/>
      <c r="K26" s="27">
        <f>TIME(0,I26,J26)</f>
        <v>0</v>
      </c>
      <c r="L26" s="91"/>
      <c r="M26" s="91"/>
      <c r="N26" s="25"/>
      <c r="O26" s="25"/>
      <c r="P26" s="27">
        <f>K26-H26-TIME(0,L26,M26)</f>
        <v>0</v>
      </c>
      <c r="Q26" s="91"/>
      <c r="R26" s="92"/>
      <c r="S26" s="28">
        <f>P26+TIME(0,Q26*$Q$2,0)+$R$2*R26</f>
        <v>0</v>
      </c>
      <c r="T26" s="25">
        <v>17</v>
      </c>
      <c r="U26" s="25"/>
      <c r="V26">
        <v>48</v>
      </c>
    </row>
    <row r="27" spans="1:22" ht="15.75">
      <c r="A27" s="31">
        <v>26</v>
      </c>
      <c r="B27" s="31" t="s">
        <v>85</v>
      </c>
      <c r="C27" s="31" t="s">
        <v>76</v>
      </c>
      <c r="D27" s="31" t="s">
        <v>77</v>
      </c>
      <c r="E27" s="31" t="s">
        <v>48</v>
      </c>
      <c r="F27" s="25"/>
      <c r="G27" s="25"/>
      <c r="H27" s="27">
        <f>TIME(0,F27,G27)</f>
        <v>0</v>
      </c>
      <c r="I27" s="25"/>
      <c r="J27" s="25"/>
      <c r="K27" s="27">
        <f>TIME(0,I27,J27)</f>
        <v>0</v>
      </c>
      <c r="L27" s="91"/>
      <c r="M27" s="91"/>
      <c r="N27" s="25"/>
      <c r="O27" s="25"/>
      <c r="P27" s="27">
        <f>K27-H27-TIME(0,L27,M27)</f>
        <v>0</v>
      </c>
      <c r="Q27" s="91"/>
      <c r="R27" s="92"/>
      <c r="S27" s="28">
        <f>P27+TIME(0,Q27*$Q$2,0)+$R$2*R27</f>
        <v>0</v>
      </c>
      <c r="T27" s="25">
        <v>17</v>
      </c>
      <c r="U27" s="25"/>
      <c r="V27">
        <v>48</v>
      </c>
    </row>
    <row r="28" spans="1:22" ht="26.25">
      <c r="A28" s="31">
        <v>30</v>
      </c>
      <c r="B28" s="31" t="s">
        <v>85</v>
      </c>
      <c r="C28" s="31" t="s">
        <v>83</v>
      </c>
      <c r="D28" s="31" t="s">
        <v>202</v>
      </c>
      <c r="E28" s="31" t="s">
        <v>48</v>
      </c>
      <c r="F28" s="25"/>
      <c r="G28" s="25"/>
      <c r="H28" s="27">
        <f>TIME(0,F28,G28)</f>
        <v>0</v>
      </c>
      <c r="I28" s="25"/>
      <c r="J28" s="25"/>
      <c r="K28" s="27">
        <f>TIME(0,I28,J28)</f>
        <v>0</v>
      </c>
      <c r="L28" s="91"/>
      <c r="M28" s="91"/>
      <c r="N28" s="25"/>
      <c r="O28" s="25"/>
      <c r="P28" s="27">
        <f>K28-H28-TIME(0,L28,M28)</f>
        <v>0</v>
      </c>
      <c r="Q28" s="91"/>
      <c r="R28" s="92"/>
      <c r="S28" s="28">
        <f>P28+TIME(0,Q28*$Q$2,0)+$R$2*R28</f>
        <v>0</v>
      </c>
      <c r="T28" s="25">
        <v>17</v>
      </c>
      <c r="U28" s="25"/>
      <c r="V28">
        <v>48</v>
      </c>
    </row>
    <row r="29" spans="1:22" ht="26.25">
      <c r="A29" s="31">
        <v>36</v>
      </c>
      <c r="B29" s="31" t="s">
        <v>85</v>
      </c>
      <c r="C29" s="31" t="s">
        <v>93</v>
      </c>
      <c r="D29" s="31" t="s">
        <v>92</v>
      </c>
      <c r="E29" s="31" t="s">
        <v>91</v>
      </c>
      <c r="F29" s="25"/>
      <c r="G29" s="25"/>
      <c r="H29" s="27">
        <f>TIME(0,F29,G29)</f>
        <v>0</v>
      </c>
      <c r="I29" s="25"/>
      <c r="J29" s="25"/>
      <c r="K29" s="27">
        <f>TIME(0,I29,J29)</f>
        <v>0</v>
      </c>
      <c r="L29" s="91"/>
      <c r="M29" s="91"/>
      <c r="N29" s="25"/>
      <c r="O29" s="25"/>
      <c r="P29" s="27">
        <f>K29-H29-TIME(0,L29,M29)</f>
        <v>0</v>
      </c>
      <c r="Q29" s="91"/>
      <c r="R29" s="92"/>
      <c r="S29" s="28">
        <f>P29+TIME(0,Q29*$Q$2,0)+$R$2*R29</f>
        <v>0</v>
      </c>
      <c r="T29" s="25">
        <v>17</v>
      </c>
      <c r="U29" s="25"/>
      <c r="V29">
        <v>48</v>
      </c>
    </row>
    <row r="30" spans="1:22" ht="15.75">
      <c r="A30" s="31">
        <v>39</v>
      </c>
      <c r="B30" s="31" t="s">
        <v>85</v>
      </c>
      <c r="C30" s="31" t="s">
        <v>95</v>
      </c>
      <c r="D30" s="31" t="s">
        <v>97</v>
      </c>
      <c r="E30" s="31" t="s">
        <v>48</v>
      </c>
      <c r="F30" s="25"/>
      <c r="G30" s="25"/>
      <c r="H30" s="27">
        <f>TIME(0,F30,G30)</f>
        <v>0</v>
      </c>
      <c r="I30" s="25"/>
      <c r="J30" s="25"/>
      <c r="K30" s="27">
        <f>TIME(0,I30,J30)</f>
        <v>0</v>
      </c>
      <c r="L30" s="91"/>
      <c r="M30" s="91"/>
      <c r="N30" s="25"/>
      <c r="O30" s="25"/>
      <c r="P30" s="27">
        <f>K30-H30-TIME(0,L30,M30)</f>
        <v>0</v>
      </c>
      <c r="Q30" s="91"/>
      <c r="R30" s="92"/>
      <c r="S30" s="28">
        <f>P30+TIME(0,Q30*$Q$2,0)+$R$2*R30</f>
        <v>0</v>
      </c>
      <c r="T30" s="25">
        <v>17</v>
      </c>
      <c r="U30" s="25"/>
      <c r="V30">
        <v>48</v>
      </c>
    </row>
    <row r="31" spans="1:22" ht="15.75">
      <c r="A31" s="31">
        <v>42</v>
      </c>
      <c r="B31" s="31" t="s">
        <v>85</v>
      </c>
      <c r="C31" s="31" t="s">
        <v>102</v>
      </c>
      <c r="D31" s="31" t="s">
        <v>100</v>
      </c>
      <c r="E31" s="31" t="s">
        <v>91</v>
      </c>
      <c r="F31" s="25"/>
      <c r="G31" s="25"/>
      <c r="H31" s="27">
        <f>TIME(0,F31,G31)</f>
        <v>0</v>
      </c>
      <c r="I31" s="25"/>
      <c r="J31" s="25"/>
      <c r="K31" s="27">
        <f>TIME(0,I31,J31)</f>
        <v>0</v>
      </c>
      <c r="L31" s="91"/>
      <c r="M31" s="91"/>
      <c r="N31" s="25"/>
      <c r="O31" s="25"/>
      <c r="P31" s="27">
        <f>K31-H31-TIME(0,L31,M31)</f>
        <v>0</v>
      </c>
      <c r="Q31" s="91"/>
      <c r="R31" s="92"/>
      <c r="S31" s="28">
        <f>P31+TIME(0,Q31*$Q$2,0)+$R$2*R31</f>
        <v>0</v>
      </c>
      <c r="T31" s="25">
        <v>17</v>
      </c>
      <c r="U31" s="25"/>
      <c r="V31">
        <v>48</v>
      </c>
    </row>
    <row r="32" spans="1:22" ht="26.25">
      <c r="A32" s="31">
        <v>45</v>
      </c>
      <c r="B32" s="31" t="s">
        <v>85</v>
      </c>
      <c r="C32" s="31" t="s">
        <v>106</v>
      </c>
      <c r="D32" s="31" t="s">
        <v>104</v>
      </c>
      <c r="E32" s="31" t="s">
        <v>91</v>
      </c>
      <c r="F32" s="25"/>
      <c r="G32" s="25"/>
      <c r="H32" s="27">
        <f>TIME(0,F32,G32)</f>
        <v>0</v>
      </c>
      <c r="I32" s="25"/>
      <c r="J32" s="25"/>
      <c r="K32" s="27">
        <f>TIME(0,I32,J32)</f>
        <v>0</v>
      </c>
      <c r="L32" s="91"/>
      <c r="M32" s="91"/>
      <c r="N32" s="25"/>
      <c r="O32" s="25"/>
      <c r="P32" s="27">
        <f>K32-H32-TIME(0,L32,M32)</f>
        <v>0</v>
      </c>
      <c r="Q32" s="91"/>
      <c r="R32" s="92"/>
      <c r="S32" s="28">
        <f>P32+TIME(0,Q32*$Q$2,0)+$R$2*R32</f>
        <v>0</v>
      </c>
      <c r="T32" s="25">
        <v>17</v>
      </c>
      <c r="U32" s="25"/>
      <c r="V32">
        <v>48</v>
      </c>
    </row>
    <row r="33" spans="1:22" ht="26.25">
      <c r="A33" s="31">
        <v>49</v>
      </c>
      <c r="B33" s="31" t="s">
        <v>85</v>
      </c>
      <c r="C33" s="31" t="s">
        <v>111</v>
      </c>
      <c r="D33" s="31" t="s">
        <v>110</v>
      </c>
      <c r="E33" s="31" t="s">
        <v>48</v>
      </c>
      <c r="F33" s="25"/>
      <c r="G33" s="25"/>
      <c r="H33" s="27">
        <f>TIME(0,F33,G33)</f>
        <v>0</v>
      </c>
      <c r="I33" s="25"/>
      <c r="J33" s="25"/>
      <c r="K33" s="27">
        <f>TIME(0,I33,J33)</f>
        <v>0</v>
      </c>
      <c r="L33" s="91"/>
      <c r="M33" s="91"/>
      <c r="N33" s="25"/>
      <c r="O33" s="25"/>
      <c r="P33" s="27">
        <f>K33-H33-TIME(0,L33,M33)</f>
        <v>0</v>
      </c>
      <c r="Q33" s="91"/>
      <c r="R33" s="92"/>
      <c r="S33" s="28">
        <f>P33+TIME(0,Q33*$Q$2,0)+$R$2*R33</f>
        <v>0</v>
      </c>
      <c r="T33" s="25">
        <v>17</v>
      </c>
      <c r="U33" s="25"/>
      <c r="V33">
        <v>48</v>
      </c>
    </row>
    <row r="34" spans="1:22" ht="26.25">
      <c r="A34" s="31">
        <v>58</v>
      </c>
      <c r="B34" s="31" t="s">
        <v>85</v>
      </c>
      <c r="C34" s="31" t="s">
        <v>121</v>
      </c>
      <c r="D34" s="31" t="s">
        <v>115</v>
      </c>
      <c r="E34" s="31" t="s">
        <v>91</v>
      </c>
      <c r="F34" s="25"/>
      <c r="G34" s="25"/>
      <c r="H34" s="27">
        <f>TIME(0,F34,G34)</f>
        <v>0</v>
      </c>
      <c r="I34" s="25"/>
      <c r="J34" s="25"/>
      <c r="K34" s="27">
        <f>TIME(0,I34,J34)</f>
        <v>0</v>
      </c>
      <c r="L34" s="91"/>
      <c r="M34" s="91"/>
      <c r="N34" s="25"/>
      <c r="O34" s="25"/>
      <c r="P34" s="27">
        <f>K34-H34-TIME(0,L34,M34)</f>
        <v>0</v>
      </c>
      <c r="Q34" s="91"/>
      <c r="R34" s="92"/>
      <c r="S34" s="28">
        <f>P34+TIME(0,Q34*$Q$2,0)+$R$2*R34</f>
        <v>0</v>
      </c>
      <c r="T34" s="25">
        <v>17</v>
      </c>
      <c r="U34" s="25"/>
      <c r="V34">
        <v>48</v>
      </c>
    </row>
    <row r="35" spans="1:22" ht="26.25">
      <c r="A35" s="31">
        <v>60</v>
      </c>
      <c r="B35" s="31" t="s">
        <v>85</v>
      </c>
      <c r="C35" s="31" t="s">
        <v>123</v>
      </c>
      <c r="D35" s="31" t="s">
        <v>115</v>
      </c>
      <c r="E35" s="31" t="s">
        <v>91</v>
      </c>
      <c r="F35" s="25"/>
      <c r="G35" s="25"/>
      <c r="H35" s="27">
        <f>TIME(0,F35,G35)</f>
        <v>0</v>
      </c>
      <c r="I35" s="25"/>
      <c r="J35" s="25"/>
      <c r="K35" s="27">
        <f>TIME(0,I35,J35)</f>
        <v>0</v>
      </c>
      <c r="L35" s="91"/>
      <c r="M35" s="91"/>
      <c r="N35" s="25"/>
      <c r="O35" s="25"/>
      <c r="P35" s="27">
        <f>K35-H35-TIME(0,L35,M35)</f>
        <v>0</v>
      </c>
      <c r="Q35" s="91"/>
      <c r="R35" s="92"/>
      <c r="S35" s="28">
        <f>P35+TIME(0,Q35*$Q$2,0)+$R$2*R35</f>
        <v>0</v>
      </c>
      <c r="T35" s="25">
        <v>17</v>
      </c>
      <c r="U35" s="25"/>
      <c r="V35">
        <v>48</v>
      </c>
    </row>
    <row r="36" spans="1:22" ht="26.25">
      <c r="A36" s="31">
        <v>61</v>
      </c>
      <c r="B36" s="31" t="s">
        <v>85</v>
      </c>
      <c r="C36" s="31" t="s">
        <v>124</v>
      </c>
      <c r="D36" s="31" t="s">
        <v>115</v>
      </c>
      <c r="E36" s="31" t="s">
        <v>91</v>
      </c>
      <c r="F36" s="25"/>
      <c r="G36" s="25"/>
      <c r="H36" s="27">
        <f>TIME(0,F36,G36)</f>
        <v>0</v>
      </c>
      <c r="I36" s="25"/>
      <c r="J36" s="25"/>
      <c r="K36" s="27">
        <f>TIME(0,I36,J36)</f>
        <v>0</v>
      </c>
      <c r="L36" s="91"/>
      <c r="M36" s="91"/>
      <c r="N36" s="25"/>
      <c r="O36" s="25"/>
      <c r="P36" s="27">
        <f>K36-H36-TIME(0,L36,M36)</f>
        <v>0</v>
      </c>
      <c r="Q36" s="91"/>
      <c r="R36" s="92"/>
      <c r="S36" s="28">
        <f>P36+TIME(0,Q36*$Q$2,0)+$R$2*R36</f>
        <v>0</v>
      </c>
      <c r="T36" s="25">
        <v>17</v>
      </c>
      <c r="U36" s="25"/>
      <c r="V36">
        <v>48</v>
      </c>
    </row>
    <row r="37" spans="1:22" ht="26.25">
      <c r="A37" s="31">
        <v>62</v>
      </c>
      <c r="B37" s="31" t="s">
        <v>85</v>
      </c>
      <c r="C37" s="31" t="s">
        <v>125</v>
      </c>
      <c r="D37" s="31" t="s">
        <v>115</v>
      </c>
      <c r="E37" s="31" t="s">
        <v>91</v>
      </c>
      <c r="F37" s="25"/>
      <c r="G37" s="25"/>
      <c r="H37" s="27">
        <f>TIME(0,F37,G37)</f>
        <v>0</v>
      </c>
      <c r="I37" s="25"/>
      <c r="J37" s="25"/>
      <c r="K37" s="27">
        <f>TIME(0,I37,J37)</f>
        <v>0</v>
      </c>
      <c r="L37" s="91"/>
      <c r="M37" s="91"/>
      <c r="N37" s="25"/>
      <c r="O37" s="25"/>
      <c r="P37" s="27">
        <f>K37-H37-TIME(0,L37,M37)</f>
        <v>0</v>
      </c>
      <c r="Q37" s="91"/>
      <c r="R37" s="92"/>
      <c r="S37" s="28">
        <f>P37+TIME(0,Q37*$Q$2,0)+$R$2*R37</f>
        <v>0</v>
      </c>
      <c r="T37" s="25">
        <v>17</v>
      </c>
      <c r="U37" s="25"/>
      <c r="V37">
        <v>48</v>
      </c>
    </row>
    <row r="38" spans="1:22" ht="15.75">
      <c r="A38" s="31">
        <v>69</v>
      </c>
      <c r="B38" s="31" t="s">
        <v>85</v>
      </c>
      <c r="C38" s="31" t="s">
        <v>133</v>
      </c>
      <c r="D38" s="31" t="s">
        <v>115</v>
      </c>
      <c r="E38" s="31" t="s">
        <v>91</v>
      </c>
      <c r="F38" s="25"/>
      <c r="G38" s="25"/>
      <c r="H38" s="27">
        <f>TIME(0,F38,G38)</f>
        <v>0</v>
      </c>
      <c r="I38" s="25"/>
      <c r="J38" s="25"/>
      <c r="K38" s="27">
        <f>TIME(0,I38,J38)</f>
        <v>0</v>
      </c>
      <c r="L38" s="91"/>
      <c r="M38" s="91"/>
      <c r="N38" s="25"/>
      <c r="O38" s="25"/>
      <c r="P38" s="27">
        <f>K38-H38-TIME(0,L38,M38)</f>
        <v>0</v>
      </c>
      <c r="Q38" s="91"/>
      <c r="R38" s="92"/>
      <c r="S38" s="28">
        <f>P38+TIME(0,Q38*$Q$2,0)+$R$2*R38</f>
        <v>0</v>
      </c>
      <c r="T38" s="25">
        <v>17</v>
      </c>
      <c r="U38" s="25"/>
      <c r="V38">
        <v>48</v>
      </c>
    </row>
    <row r="39" spans="1:22" ht="26.25">
      <c r="A39" s="31">
        <v>72</v>
      </c>
      <c r="B39" s="31" t="s">
        <v>85</v>
      </c>
      <c r="C39" s="31" t="s">
        <v>223</v>
      </c>
      <c r="D39" s="31" t="s">
        <v>92</v>
      </c>
      <c r="E39" s="31" t="s">
        <v>91</v>
      </c>
      <c r="F39" s="25"/>
      <c r="G39" s="25"/>
      <c r="H39" s="27">
        <f>TIME(0,F39,G39)</f>
        <v>0</v>
      </c>
      <c r="I39" s="25"/>
      <c r="J39" s="25"/>
      <c r="K39" s="27">
        <f>TIME(0,I39,J39)</f>
        <v>0</v>
      </c>
      <c r="L39" s="91"/>
      <c r="M39" s="91"/>
      <c r="N39" s="25"/>
      <c r="O39" s="25"/>
      <c r="P39" s="27">
        <f>K39-H39-TIME(0,L39,M39)</f>
        <v>0</v>
      </c>
      <c r="Q39" s="91"/>
      <c r="R39" s="92"/>
      <c r="S39" s="28">
        <f>P39+TIME(0,Q39*$Q$2,0)+$R$2*R39</f>
        <v>0</v>
      </c>
      <c r="T39" s="25">
        <v>17</v>
      </c>
      <c r="U39" s="25"/>
      <c r="V39">
        <v>48</v>
      </c>
    </row>
    <row r="40" spans="1:22" ht="15.75">
      <c r="A40" s="31">
        <v>81</v>
      </c>
      <c r="B40" s="31" t="s">
        <v>85</v>
      </c>
      <c r="C40" s="31" t="s">
        <v>144</v>
      </c>
      <c r="D40" s="31" t="s">
        <v>141</v>
      </c>
      <c r="E40" s="31" t="s">
        <v>91</v>
      </c>
      <c r="F40" s="25"/>
      <c r="G40" s="25"/>
      <c r="H40" s="27">
        <f>TIME(0,F40,G40)</f>
        <v>0</v>
      </c>
      <c r="I40" s="25"/>
      <c r="J40" s="25"/>
      <c r="K40" s="27">
        <f>TIME(0,I40,J40)</f>
        <v>0</v>
      </c>
      <c r="L40" s="91"/>
      <c r="M40" s="91"/>
      <c r="N40" s="25"/>
      <c r="O40" s="25"/>
      <c r="P40" s="27">
        <f>K40-H40-TIME(0,L40,M40)</f>
        <v>0</v>
      </c>
      <c r="Q40" s="91"/>
      <c r="R40" s="92"/>
      <c r="S40" s="28">
        <f>P40+TIME(0,Q40*$Q$2,0)+$R$2*R40</f>
        <v>0</v>
      </c>
      <c r="T40" s="25">
        <v>17</v>
      </c>
      <c r="U40" s="25"/>
      <c r="V40">
        <v>48</v>
      </c>
    </row>
    <row r="41" spans="1:22" ht="26.25">
      <c r="A41" s="31">
        <v>86</v>
      </c>
      <c r="B41" s="31" t="s">
        <v>85</v>
      </c>
      <c r="C41" s="31" t="s">
        <v>149</v>
      </c>
      <c r="D41" s="31" t="s">
        <v>141</v>
      </c>
      <c r="E41" s="31" t="s">
        <v>91</v>
      </c>
      <c r="F41" s="25"/>
      <c r="G41" s="25"/>
      <c r="H41" s="27">
        <f>TIME(0,F41,G41)</f>
        <v>0</v>
      </c>
      <c r="I41" s="25"/>
      <c r="J41" s="25"/>
      <c r="K41" s="27">
        <f>TIME(0,I41,J41)</f>
        <v>0</v>
      </c>
      <c r="L41" s="91"/>
      <c r="M41" s="91"/>
      <c r="N41" s="25"/>
      <c r="O41" s="25"/>
      <c r="P41" s="27">
        <f>K41-H41-TIME(0,L41,M41)</f>
        <v>0</v>
      </c>
      <c r="Q41" s="91"/>
      <c r="R41" s="92"/>
      <c r="S41" s="28">
        <f>P41+TIME(0,Q41*$Q$2,0)+$R$2*R41</f>
        <v>0</v>
      </c>
      <c r="T41" s="25">
        <v>17</v>
      </c>
      <c r="U41" s="25"/>
      <c r="V41">
        <v>48</v>
      </c>
    </row>
    <row r="42" spans="1:22" ht="15.75">
      <c r="A42" s="31">
        <v>87</v>
      </c>
      <c r="B42" s="31" t="s">
        <v>85</v>
      </c>
      <c r="C42" s="31" t="s">
        <v>150</v>
      </c>
      <c r="D42" s="31" t="s">
        <v>151</v>
      </c>
      <c r="E42" s="31" t="s">
        <v>48</v>
      </c>
      <c r="F42" s="25"/>
      <c r="G42" s="25"/>
      <c r="H42" s="27">
        <f>TIME(0,F42,G42)</f>
        <v>0</v>
      </c>
      <c r="I42" s="25"/>
      <c r="J42" s="25"/>
      <c r="K42" s="27">
        <f>TIME(0,I42,J42)</f>
        <v>0</v>
      </c>
      <c r="L42" s="91"/>
      <c r="M42" s="91"/>
      <c r="N42" s="25"/>
      <c r="O42" s="25"/>
      <c r="P42" s="27">
        <f>K42-H42-TIME(0,L42,M42)</f>
        <v>0</v>
      </c>
      <c r="Q42" s="91"/>
      <c r="R42" s="92"/>
      <c r="S42" s="28">
        <f>P42+TIME(0,Q42*$Q$2,0)+$R$2*R42</f>
        <v>0</v>
      </c>
      <c r="T42" s="25">
        <v>17</v>
      </c>
      <c r="U42" s="25"/>
      <c r="V42">
        <v>48</v>
      </c>
    </row>
    <row r="43" spans="1:22" ht="15.75">
      <c r="A43" s="31">
        <v>91</v>
      </c>
      <c r="B43" s="31" t="s">
        <v>85</v>
      </c>
      <c r="C43" s="31" t="s">
        <v>155</v>
      </c>
      <c r="D43" s="31" t="s">
        <v>56</v>
      </c>
      <c r="E43" s="31" t="s">
        <v>48</v>
      </c>
      <c r="F43" s="25"/>
      <c r="G43" s="25"/>
      <c r="H43" s="27">
        <f>TIME(0,F43,G43)</f>
        <v>0</v>
      </c>
      <c r="I43" s="25"/>
      <c r="J43" s="25"/>
      <c r="K43" s="27">
        <f>TIME(0,I43,J43)</f>
        <v>0</v>
      </c>
      <c r="L43" s="91"/>
      <c r="M43" s="91"/>
      <c r="N43" s="25"/>
      <c r="O43" s="25"/>
      <c r="P43" s="27">
        <f>K43-H43-TIME(0,L43,M43)</f>
        <v>0</v>
      </c>
      <c r="Q43" s="91"/>
      <c r="R43" s="92"/>
      <c r="S43" s="28">
        <f>P43+TIME(0,Q43*$Q$2,0)+$R$2*R43</f>
        <v>0</v>
      </c>
      <c r="T43" s="25">
        <v>17</v>
      </c>
      <c r="U43" s="25"/>
      <c r="V43">
        <v>48</v>
      </c>
    </row>
    <row r="44" spans="1:22" ht="15.75">
      <c r="A44" s="31">
        <v>93</v>
      </c>
      <c r="B44" s="31" t="s">
        <v>85</v>
      </c>
      <c r="C44" s="31" t="s">
        <v>157</v>
      </c>
      <c r="D44" s="31" t="s">
        <v>104</v>
      </c>
      <c r="E44" s="31" t="s">
        <v>91</v>
      </c>
      <c r="F44" s="25"/>
      <c r="G44" s="25"/>
      <c r="H44" s="27">
        <f>TIME(0,F44,G44)</f>
        <v>0</v>
      </c>
      <c r="I44" s="25"/>
      <c r="J44" s="25"/>
      <c r="K44" s="27">
        <f>TIME(0,I44,J44)</f>
        <v>0</v>
      </c>
      <c r="L44" s="91"/>
      <c r="M44" s="91"/>
      <c r="N44" s="25"/>
      <c r="O44" s="25"/>
      <c r="P44" s="27">
        <f>K44-H44-TIME(0,L44,M44)</f>
        <v>0</v>
      </c>
      <c r="Q44" s="91"/>
      <c r="R44" s="92"/>
      <c r="S44" s="28">
        <f>P44+TIME(0,Q44*$Q$2,0)+$R$2*R44</f>
        <v>0</v>
      </c>
      <c r="T44" s="25">
        <v>17</v>
      </c>
      <c r="U44" s="25"/>
      <c r="V44">
        <v>48</v>
      </c>
    </row>
    <row r="45" spans="1:22" ht="15.75">
      <c r="A45" s="31">
        <v>99</v>
      </c>
      <c r="B45" s="31" t="s">
        <v>85</v>
      </c>
      <c r="C45" s="31" t="s">
        <v>163</v>
      </c>
      <c r="D45" s="31" t="s">
        <v>151</v>
      </c>
      <c r="E45" s="31" t="s">
        <v>48</v>
      </c>
      <c r="F45" s="25"/>
      <c r="G45" s="25"/>
      <c r="H45" s="27">
        <f>TIME(0,F45,G45)</f>
        <v>0</v>
      </c>
      <c r="I45" s="25"/>
      <c r="J45" s="25"/>
      <c r="K45" s="27">
        <f>TIME(0,I45,J45)</f>
        <v>0</v>
      </c>
      <c r="L45" s="91"/>
      <c r="M45" s="91"/>
      <c r="N45" s="25"/>
      <c r="O45" s="25"/>
      <c r="P45" s="27">
        <f>K45-H45-TIME(0,L45,M45)</f>
        <v>0</v>
      </c>
      <c r="Q45" s="91"/>
      <c r="R45" s="92"/>
      <c r="S45" s="28">
        <f>P45+TIME(0,Q45*$Q$2,0)+$R$2*R45</f>
        <v>0</v>
      </c>
      <c r="T45" s="25">
        <v>17</v>
      </c>
      <c r="U45" s="25"/>
      <c r="V45">
        <v>48</v>
      </c>
    </row>
    <row r="46" spans="1:22" ht="15.75">
      <c r="A46" s="31">
        <v>101</v>
      </c>
      <c r="B46" s="31" t="s">
        <v>85</v>
      </c>
      <c r="C46" s="31" t="s">
        <v>165</v>
      </c>
      <c r="D46" s="31" t="s">
        <v>115</v>
      </c>
      <c r="E46" s="31" t="s">
        <v>91</v>
      </c>
      <c r="F46" s="25"/>
      <c r="G46" s="25"/>
      <c r="H46" s="27">
        <f>TIME(0,F46,G46)</f>
        <v>0</v>
      </c>
      <c r="I46" s="25"/>
      <c r="J46" s="25"/>
      <c r="K46" s="27">
        <f>TIME(0,I46,J46)</f>
        <v>0</v>
      </c>
      <c r="L46" s="91"/>
      <c r="M46" s="91"/>
      <c r="N46" s="25"/>
      <c r="O46" s="25"/>
      <c r="P46" s="27">
        <f>K46-H46-TIME(0,L46,M46)</f>
        <v>0</v>
      </c>
      <c r="Q46" s="91"/>
      <c r="R46" s="92"/>
      <c r="S46" s="28">
        <f>P46+TIME(0,Q46*$Q$2,0)+$R$2*R46</f>
        <v>0</v>
      </c>
      <c r="T46" s="25">
        <v>17</v>
      </c>
      <c r="U46" s="25"/>
      <c r="V46">
        <v>48</v>
      </c>
    </row>
    <row r="47" spans="1:22" ht="15.75">
      <c r="A47" s="31">
        <v>102</v>
      </c>
      <c r="B47" s="31" t="s">
        <v>85</v>
      </c>
      <c r="C47" s="31" t="s">
        <v>166</v>
      </c>
      <c r="D47" s="31" t="s">
        <v>115</v>
      </c>
      <c r="E47" s="31" t="s">
        <v>91</v>
      </c>
      <c r="F47" s="25"/>
      <c r="G47" s="25"/>
      <c r="H47" s="27">
        <f>TIME(0,F47,G47)</f>
        <v>0</v>
      </c>
      <c r="I47" s="25"/>
      <c r="J47" s="25"/>
      <c r="K47" s="27">
        <f>TIME(0,I47,J47)</f>
        <v>0</v>
      </c>
      <c r="L47" s="91"/>
      <c r="M47" s="91"/>
      <c r="N47" s="25"/>
      <c r="O47" s="25"/>
      <c r="P47" s="27">
        <f>K47-H47-TIME(0,L47,M47)</f>
        <v>0</v>
      </c>
      <c r="Q47" s="91"/>
      <c r="R47" s="92"/>
      <c r="S47" s="28">
        <f>P47+TIME(0,Q47*$Q$2,0)+$R$2*R47</f>
        <v>0</v>
      </c>
      <c r="T47" s="25">
        <v>17</v>
      </c>
      <c r="U47" s="25"/>
      <c r="V47">
        <v>48</v>
      </c>
    </row>
    <row r="48" spans="16:19" ht="12.75">
      <c r="P48" s="53"/>
      <c r="S48" s="53"/>
    </row>
    <row r="49" spans="16:19" ht="12.75">
      <c r="P49" s="53"/>
      <c r="S49" s="53"/>
    </row>
  </sheetData>
  <sheetProtection/>
  <mergeCells count="16">
    <mergeCell ref="T8:T9"/>
    <mergeCell ref="U8:U9"/>
    <mergeCell ref="F8:H8"/>
    <mergeCell ref="I8:K8"/>
    <mergeCell ref="L8:M8"/>
    <mergeCell ref="Q8:R8"/>
    <mergeCell ref="V8:V9"/>
    <mergeCell ref="A1:E1"/>
    <mergeCell ref="A3:J3"/>
    <mergeCell ref="A8:A9"/>
    <mergeCell ref="B8:B9"/>
    <mergeCell ref="C8:C9"/>
    <mergeCell ref="D8:D9"/>
    <mergeCell ref="E8:E9"/>
    <mergeCell ref="N8:P8"/>
    <mergeCell ref="S8:S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"/>
    </sheetView>
  </sheetViews>
  <sheetFormatPr defaultColWidth="9.00390625" defaultRowHeight="12.75"/>
  <cols>
    <col min="3" max="3" width="27.75390625" style="0" customWidth="1"/>
    <col min="4" max="4" width="11.25390625" style="0" customWidth="1"/>
  </cols>
  <sheetData>
    <row r="1" spans="1:13" ht="20.25">
      <c r="A1" s="199"/>
      <c r="B1" s="199"/>
      <c r="C1" s="199"/>
      <c r="D1" s="199"/>
      <c r="E1" s="199"/>
      <c r="F1" s="14"/>
      <c r="G1" s="14"/>
      <c r="H1" s="14"/>
      <c r="I1" s="15"/>
      <c r="J1" s="15"/>
      <c r="K1" s="15"/>
      <c r="L1" s="15"/>
      <c r="M1" s="16"/>
    </row>
    <row r="2" spans="1:13" ht="20.25">
      <c r="A2" s="14"/>
      <c r="B2" s="14"/>
      <c r="C2" s="14"/>
      <c r="D2" s="14"/>
      <c r="E2" s="14"/>
      <c r="F2" s="14"/>
      <c r="G2" s="14"/>
      <c r="H2" s="14"/>
      <c r="I2" s="15"/>
      <c r="J2" s="15"/>
      <c r="K2" s="15"/>
      <c r="L2" s="15"/>
      <c r="M2" s="16"/>
    </row>
    <row r="3" spans="1:13" ht="21" thickBot="1">
      <c r="A3" s="200" t="s">
        <v>193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17"/>
      <c r="M3" s="16"/>
    </row>
    <row r="4" spans="1:13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56"/>
    </row>
    <row r="5" spans="1:13" ht="16.5" thickBot="1">
      <c r="A5" s="15"/>
      <c r="B5" s="15"/>
      <c r="C5" s="18" t="s">
        <v>16</v>
      </c>
      <c r="D5" s="19" t="s">
        <v>304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5" ht="31.5" customHeight="1" thickBot="1">
      <c r="A8" s="201" t="s">
        <v>17</v>
      </c>
      <c r="B8" s="203" t="s">
        <v>35</v>
      </c>
      <c r="C8" s="195" t="s">
        <v>18</v>
      </c>
      <c r="D8" s="195" t="s">
        <v>19</v>
      </c>
      <c r="E8" s="195" t="s">
        <v>20</v>
      </c>
      <c r="F8" s="97"/>
      <c r="G8" s="98"/>
      <c r="H8" s="98"/>
      <c r="I8" s="99"/>
      <c r="J8" s="97"/>
      <c r="K8" s="98"/>
      <c r="L8" s="99"/>
      <c r="M8" s="97"/>
      <c r="N8" s="100"/>
      <c r="O8" s="101"/>
    </row>
    <row r="9" spans="1:15" ht="79.5" thickBot="1">
      <c r="A9" s="202"/>
      <c r="B9" s="204"/>
      <c r="C9" s="196"/>
      <c r="D9" s="196"/>
      <c r="E9" s="248"/>
      <c r="F9" s="103" t="s">
        <v>183</v>
      </c>
      <c r="G9" s="132" t="s">
        <v>220</v>
      </c>
      <c r="H9" s="104" t="s">
        <v>178</v>
      </c>
      <c r="I9" s="105" t="s">
        <v>179</v>
      </c>
      <c r="J9" s="104" t="s">
        <v>180</v>
      </c>
      <c r="K9" s="104" t="s">
        <v>174</v>
      </c>
      <c r="L9" s="105" t="s">
        <v>181</v>
      </c>
      <c r="M9" s="106" t="s">
        <v>182</v>
      </c>
      <c r="N9" s="107" t="s">
        <v>30</v>
      </c>
      <c r="O9" s="108" t="s">
        <v>5</v>
      </c>
    </row>
    <row r="10" spans="1:15" ht="26.25">
      <c r="A10" s="29">
        <v>12</v>
      </c>
      <c r="B10" s="29" t="s">
        <v>85</v>
      </c>
      <c r="C10" s="29" t="s">
        <v>60</v>
      </c>
      <c r="D10" s="29" t="s">
        <v>63</v>
      </c>
      <c r="E10" s="29" t="s">
        <v>221</v>
      </c>
      <c r="F10" s="90">
        <v>-38</v>
      </c>
      <c r="G10" s="90">
        <v>0</v>
      </c>
      <c r="H10" s="90">
        <v>48</v>
      </c>
      <c r="I10" s="90">
        <v>14</v>
      </c>
      <c r="J10" s="90">
        <v>1</v>
      </c>
      <c r="K10" s="90">
        <v>5</v>
      </c>
      <c r="L10" s="90">
        <v>0</v>
      </c>
      <c r="M10" s="115">
        <v>-29</v>
      </c>
      <c r="N10" s="102">
        <f>SUM(F10:M10)</f>
        <v>1</v>
      </c>
      <c r="O10" s="109" t="s">
        <v>206</v>
      </c>
    </row>
    <row r="11" spans="1:15" ht="15.75">
      <c r="A11" s="29">
        <v>63</v>
      </c>
      <c r="B11" s="29" t="s">
        <v>85</v>
      </c>
      <c r="C11" s="29" t="s">
        <v>222</v>
      </c>
      <c r="D11" s="29" t="s">
        <v>92</v>
      </c>
      <c r="E11" s="29" t="s">
        <v>91</v>
      </c>
      <c r="F11" s="90">
        <v>0</v>
      </c>
      <c r="G11" s="90">
        <v>0</v>
      </c>
      <c r="H11" s="90">
        <v>3</v>
      </c>
      <c r="I11" s="90">
        <v>1</v>
      </c>
      <c r="J11" s="90">
        <v>48</v>
      </c>
      <c r="K11" s="90">
        <v>1</v>
      </c>
      <c r="L11" s="112">
        <v>-7</v>
      </c>
      <c r="M11" s="94">
        <v>-38</v>
      </c>
      <c r="N11" s="95">
        <f>SUM(F11:M11)</f>
        <v>8</v>
      </c>
      <c r="O11" s="109" t="s">
        <v>207</v>
      </c>
    </row>
    <row r="12" spans="1:15" ht="15.75">
      <c r="A12" s="29">
        <v>6</v>
      </c>
      <c r="B12" s="29" t="s">
        <v>85</v>
      </c>
      <c r="C12" s="29" t="s">
        <v>54</v>
      </c>
      <c r="D12" s="29" t="s">
        <v>52</v>
      </c>
      <c r="E12" s="29" t="s">
        <v>48</v>
      </c>
      <c r="F12" s="90">
        <v>-35</v>
      </c>
      <c r="G12" s="90">
        <v>0</v>
      </c>
      <c r="H12" s="90">
        <v>48</v>
      </c>
      <c r="I12" s="90">
        <v>8</v>
      </c>
      <c r="J12" s="90">
        <v>20</v>
      </c>
      <c r="K12" s="90">
        <v>4</v>
      </c>
      <c r="L12" s="90">
        <v>0</v>
      </c>
      <c r="M12" s="94">
        <v>-33</v>
      </c>
      <c r="N12" s="95">
        <f>SUM(F12:M12)</f>
        <v>12</v>
      </c>
      <c r="O12" s="109" t="s">
        <v>208</v>
      </c>
    </row>
    <row r="13" spans="1:15" ht="15.75">
      <c r="A13" s="29">
        <v>29</v>
      </c>
      <c r="B13" s="29" t="s">
        <v>85</v>
      </c>
      <c r="C13" s="29" t="s">
        <v>82</v>
      </c>
      <c r="D13" s="29" t="s">
        <v>202</v>
      </c>
      <c r="E13" s="29" t="s">
        <v>48</v>
      </c>
      <c r="F13" s="90">
        <v>0</v>
      </c>
      <c r="G13" s="90">
        <v>0</v>
      </c>
      <c r="H13" s="90">
        <v>1</v>
      </c>
      <c r="I13" s="90">
        <v>3</v>
      </c>
      <c r="J13" s="90">
        <v>48</v>
      </c>
      <c r="K13" s="90">
        <v>6</v>
      </c>
      <c r="L13" s="112">
        <v>-3.5</v>
      </c>
      <c r="M13" s="94">
        <v>-35</v>
      </c>
      <c r="N13" s="95">
        <f>SUM(F13:M13)</f>
        <v>19.5</v>
      </c>
      <c r="O13" s="109" t="s">
        <v>209</v>
      </c>
    </row>
    <row r="14" spans="1:15" ht="26.25">
      <c r="A14" s="29">
        <v>3</v>
      </c>
      <c r="B14" s="29" t="s">
        <v>85</v>
      </c>
      <c r="C14" s="29" t="s">
        <v>50</v>
      </c>
      <c r="D14" s="29" t="s">
        <v>47</v>
      </c>
      <c r="E14" s="29" t="s">
        <v>48</v>
      </c>
      <c r="F14" s="90">
        <v>-34</v>
      </c>
      <c r="G14" s="90">
        <v>0</v>
      </c>
      <c r="H14" s="90">
        <v>19</v>
      </c>
      <c r="I14" s="90">
        <v>48</v>
      </c>
      <c r="J14" s="90">
        <v>12</v>
      </c>
      <c r="K14" s="90">
        <v>9</v>
      </c>
      <c r="L14" s="111">
        <v>0</v>
      </c>
      <c r="M14" s="94">
        <v>-32</v>
      </c>
      <c r="N14" s="95">
        <f>SUM(F14:M14)</f>
        <v>22</v>
      </c>
      <c r="O14" s="109" t="s">
        <v>210</v>
      </c>
    </row>
    <row r="15" spans="1:15" ht="26.25">
      <c r="A15" s="29">
        <v>2</v>
      </c>
      <c r="B15" s="29" t="s">
        <v>85</v>
      </c>
      <c r="C15" s="29" t="s">
        <v>49</v>
      </c>
      <c r="D15" s="29" t="s">
        <v>47</v>
      </c>
      <c r="E15" s="29" t="s">
        <v>48</v>
      </c>
      <c r="F15" s="90">
        <v>-34</v>
      </c>
      <c r="G15" s="90">
        <v>0</v>
      </c>
      <c r="H15" s="90">
        <v>14</v>
      </c>
      <c r="I15" s="90">
        <v>48</v>
      </c>
      <c r="J15" s="90">
        <v>18</v>
      </c>
      <c r="K15" s="90">
        <v>16</v>
      </c>
      <c r="L15" s="90">
        <v>0</v>
      </c>
      <c r="M15" s="94">
        <v>-32</v>
      </c>
      <c r="N15" s="95">
        <f>SUM(F15:M15)</f>
        <v>30</v>
      </c>
      <c r="O15" s="109" t="s">
        <v>196</v>
      </c>
    </row>
    <row r="16" spans="1:15" ht="15.75">
      <c r="A16" s="29">
        <v>7</v>
      </c>
      <c r="B16" s="29" t="s">
        <v>85</v>
      </c>
      <c r="C16" s="29" t="s">
        <v>184</v>
      </c>
      <c r="D16" s="29" t="s">
        <v>52</v>
      </c>
      <c r="E16" s="29" t="s">
        <v>48</v>
      </c>
      <c r="F16" s="90">
        <v>-35</v>
      </c>
      <c r="G16" s="90">
        <v>0</v>
      </c>
      <c r="H16" s="90">
        <v>2</v>
      </c>
      <c r="I16" s="90">
        <v>48</v>
      </c>
      <c r="J16" s="90">
        <v>9</v>
      </c>
      <c r="K16" s="90">
        <v>8</v>
      </c>
      <c r="L16" s="111">
        <v>0</v>
      </c>
      <c r="M16" s="94">
        <v>0</v>
      </c>
      <c r="N16" s="95">
        <f>SUM(F16:M16)</f>
        <v>32</v>
      </c>
      <c r="O16" s="109" t="s">
        <v>197</v>
      </c>
    </row>
    <row r="17" spans="1:15" ht="15.75">
      <c r="A17" s="29">
        <v>83</v>
      </c>
      <c r="B17" s="29" t="s">
        <v>85</v>
      </c>
      <c r="C17" s="29" t="s">
        <v>146</v>
      </c>
      <c r="D17" s="29" t="s">
        <v>141</v>
      </c>
      <c r="E17" s="29" t="s">
        <v>91</v>
      </c>
      <c r="F17" s="90">
        <v>0</v>
      </c>
      <c r="G17" s="90">
        <v>0</v>
      </c>
      <c r="H17" s="90">
        <v>15</v>
      </c>
      <c r="I17" s="90">
        <v>10</v>
      </c>
      <c r="J17" s="90">
        <v>48</v>
      </c>
      <c r="K17" s="90">
        <v>3</v>
      </c>
      <c r="L17" s="90">
        <v>0</v>
      </c>
      <c r="M17" s="94">
        <v>-34</v>
      </c>
      <c r="N17" s="95">
        <f>SUM(F17:M17)</f>
        <v>42</v>
      </c>
      <c r="O17" s="109" t="s">
        <v>211</v>
      </c>
    </row>
    <row r="18" spans="1:15" ht="15.75">
      <c r="A18" s="29">
        <v>71</v>
      </c>
      <c r="B18" s="29" t="s">
        <v>85</v>
      </c>
      <c r="C18" s="29" t="s">
        <v>135</v>
      </c>
      <c r="D18" s="29" t="s">
        <v>115</v>
      </c>
      <c r="E18" s="29" t="s">
        <v>91</v>
      </c>
      <c r="F18" s="90">
        <v>0</v>
      </c>
      <c r="G18" s="90">
        <v>0</v>
      </c>
      <c r="H18" s="90">
        <v>10</v>
      </c>
      <c r="I18" s="90">
        <v>16</v>
      </c>
      <c r="J18" s="90">
        <v>8</v>
      </c>
      <c r="K18" s="90">
        <v>14</v>
      </c>
      <c r="L18" s="90">
        <v>0</v>
      </c>
      <c r="M18" s="94">
        <v>0</v>
      </c>
      <c r="N18" s="95">
        <f>SUM(F18:M18)</f>
        <v>48</v>
      </c>
      <c r="O18" s="109" t="s">
        <v>212</v>
      </c>
    </row>
    <row r="19" spans="1:15" ht="26.25">
      <c r="A19" s="29">
        <v>22</v>
      </c>
      <c r="B19" s="29" t="s">
        <v>85</v>
      </c>
      <c r="C19" s="29" t="s">
        <v>72</v>
      </c>
      <c r="D19" s="29" t="s">
        <v>73</v>
      </c>
      <c r="E19" s="29" t="s">
        <v>74</v>
      </c>
      <c r="F19" s="90">
        <v>-36</v>
      </c>
      <c r="G19" s="90">
        <v>0</v>
      </c>
      <c r="H19" s="90">
        <v>48</v>
      </c>
      <c r="I19" s="90">
        <v>48</v>
      </c>
      <c r="J19" s="90">
        <v>11</v>
      </c>
      <c r="K19" s="90">
        <v>13</v>
      </c>
      <c r="L19" s="90">
        <v>0</v>
      </c>
      <c r="M19" s="94">
        <v>-31</v>
      </c>
      <c r="N19" s="95">
        <f>SUM(F19:M19)</f>
        <v>53</v>
      </c>
      <c r="O19" s="109" t="s">
        <v>213</v>
      </c>
    </row>
    <row r="20" spans="1:15" ht="26.25">
      <c r="A20" s="29">
        <v>18</v>
      </c>
      <c r="B20" s="29" t="s">
        <v>85</v>
      </c>
      <c r="C20" s="29" t="s">
        <v>68</v>
      </c>
      <c r="D20" s="29" t="s">
        <v>73</v>
      </c>
      <c r="E20" s="29" t="s">
        <v>74</v>
      </c>
      <c r="F20" s="90">
        <v>-36</v>
      </c>
      <c r="G20" s="90">
        <v>0</v>
      </c>
      <c r="H20" s="90">
        <v>48</v>
      </c>
      <c r="I20" s="90">
        <v>48</v>
      </c>
      <c r="J20" s="90">
        <v>24</v>
      </c>
      <c r="K20" s="90">
        <v>15</v>
      </c>
      <c r="L20" s="90">
        <v>0</v>
      </c>
      <c r="M20" s="94">
        <v>-30</v>
      </c>
      <c r="N20" s="95">
        <f>SUM(F20:M20)</f>
        <v>69</v>
      </c>
      <c r="O20" s="109" t="s">
        <v>214</v>
      </c>
    </row>
    <row r="21" spans="1:15" ht="15.75">
      <c r="A21" s="29">
        <v>25</v>
      </c>
      <c r="B21" s="29" t="s">
        <v>85</v>
      </c>
      <c r="C21" s="29" t="s">
        <v>305</v>
      </c>
      <c r="D21" s="29" t="s">
        <v>77</v>
      </c>
      <c r="E21" s="29" t="s">
        <v>48</v>
      </c>
      <c r="F21" s="90">
        <v>0</v>
      </c>
      <c r="G21" s="90">
        <v>0</v>
      </c>
      <c r="H21" s="90">
        <v>5</v>
      </c>
      <c r="I21" s="90">
        <v>13</v>
      </c>
      <c r="J21" s="90">
        <v>3</v>
      </c>
      <c r="K21" s="90">
        <v>48</v>
      </c>
      <c r="L21" s="90">
        <v>0</v>
      </c>
      <c r="M21" s="94">
        <v>0</v>
      </c>
      <c r="N21" s="95">
        <f>SUM(F21:M21)</f>
        <v>69</v>
      </c>
      <c r="O21" s="109" t="s">
        <v>215</v>
      </c>
    </row>
    <row r="22" spans="1:15" ht="15.75">
      <c r="A22" s="29">
        <v>28</v>
      </c>
      <c r="B22" s="29" t="s">
        <v>85</v>
      </c>
      <c r="C22" s="29" t="s">
        <v>79</v>
      </c>
      <c r="D22" s="29" t="s">
        <v>77</v>
      </c>
      <c r="E22" s="29" t="s">
        <v>48</v>
      </c>
      <c r="F22" s="90">
        <v>0</v>
      </c>
      <c r="G22" s="90">
        <v>0</v>
      </c>
      <c r="H22" s="90">
        <v>48</v>
      </c>
      <c r="I22" s="90">
        <v>17</v>
      </c>
      <c r="J22" s="90">
        <v>5</v>
      </c>
      <c r="K22" s="90">
        <v>10</v>
      </c>
      <c r="L22" s="90">
        <v>0</v>
      </c>
      <c r="M22" s="94">
        <v>0</v>
      </c>
      <c r="N22" s="95">
        <f>SUM(F22:M22)</f>
        <v>80</v>
      </c>
      <c r="O22" s="109" t="s">
        <v>216</v>
      </c>
    </row>
    <row r="23" spans="1:15" ht="15.75">
      <c r="A23" s="29">
        <v>10</v>
      </c>
      <c r="B23" s="29" t="s">
        <v>85</v>
      </c>
      <c r="C23" s="29" t="s">
        <v>58</v>
      </c>
      <c r="D23" s="29" t="s">
        <v>56</v>
      </c>
      <c r="E23" s="29" t="s">
        <v>48</v>
      </c>
      <c r="F23" s="90">
        <v>-37</v>
      </c>
      <c r="G23" s="90">
        <v>0</v>
      </c>
      <c r="H23" s="90">
        <v>48</v>
      </c>
      <c r="I23" s="90">
        <v>48</v>
      </c>
      <c r="J23" s="90">
        <v>21</v>
      </c>
      <c r="K23" s="90">
        <v>2</v>
      </c>
      <c r="L23" s="90">
        <v>0</v>
      </c>
      <c r="M23" s="94">
        <v>0</v>
      </c>
      <c r="N23" s="95">
        <f>SUM(F23:M23)</f>
        <v>82</v>
      </c>
      <c r="O23" s="109" t="s">
        <v>217</v>
      </c>
    </row>
    <row r="24" spans="1:15" ht="15.75">
      <c r="A24" s="29">
        <v>49</v>
      </c>
      <c r="B24" s="29" t="s">
        <v>85</v>
      </c>
      <c r="C24" s="29" t="s">
        <v>111</v>
      </c>
      <c r="D24" s="29" t="s">
        <v>110</v>
      </c>
      <c r="E24" s="29" t="s">
        <v>48</v>
      </c>
      <c r="F24" s="90">
        <v>0</v>
      </c>
      <c r="G24" s="90">
        <v>0</v>
      </c>
      <c r="H24" s="90">
        <v>6</v>
      </c>
      <c r="I24" s="90">
        <v>11</v>
      </c>
      <c r="J24" s="90">
        <v>23</v>
      </c>
      <c r="K24" s="90">
        <v>48</v>
      </c>
      <c r="L24" s="90">
        <v>0</v>
      </c>
      <c r="M24" s="94">
        <v>0</v>
      </c>
      <c r="N24" s="95">
        <f>SUM(F24:M24)</f>
        <v>88</v>
      </c>
      <c r="O24" s="109" t="s">
        <v>307</v>
      </c>
    </row>
    <row r="25" spans="1:15" ht="15.75">
      <c r="A25" s="29">
        <v>69</v>
      </c>
      <c r="B25" s="29" t="s">
        <v>85</v>
      </c>
      <c r="C25" s="29" t="s">
        <v>133</v>
      </c>
      <c r="D25" s="29" t="s">
        <v>115</v>
      </c>
      <c r="E25" s="29" t="s">
        <v>91</v>
      </c>
      <c r="F25" s="90">
        <v>0</v>
      </c>
      <c r="G25" s="90">
        <v>0</v>
      </c>
      <c r="H25" s="90">
        <v>12</v>
      </c>
      <c r="I25" s="90">
        <v>18</v>
      </c>
      <c r="J25" s="90">
        <v>10</v>
      </c>
      <c r="K25" s="90">
        <v>48</v>
      </c>
      <c r="L25" s="90">
        <v>0</v>
      </c>
      <c r="M25" s="94">
        <v>0</v>
      </c>
      <c r="N25" s="95">
        <f>SUM(F25:M25)</f>
        <v>88</v>
      </c>
      <c r="O25" s="109" t="s">
        <v>307</v>
      </c>
    </row>
    <row r="26" spans="1:15" ht="15.75">
      <c r="A26" s="29">
        <v>102</v>
      </c>
      <c r="B26" s="29" t="s">
        <v>85</v>
      </c>
      <c r="C26" s="29" t="s">
        <v>166</v>
      </c>
      <c r="D26" s="29" t="s">
        <v>115</v>
      </c>
      <c r="E26" s="29" t="s">
        <v>91</v>
      </c>
      <c r="F26" s="90">
        <v>0</v>
      </c>
      <c r="G26" s="90">
        <v>0</v>
      </c>
      <c r="H26" s="90">
        <v>48</v>
      </c>
      <c r="I26" s="90">
        <v>4</v>
      </c>
      <c r="J26" s="90">
        <v>48</v>
      </c>
      <c r="K26" s="90">
        <v>48</v>
      </c>
      <c r="L26" s="112">
        <v>-3.5</v>
      </c>
      <c r="M26" s="94">
        <v>-37</v>
      </c>
      <c r="N26" s="95">
        <f>SUM(F26:M26)</f>
        <v>107.5</v>
      </c>
      <c r="O26" s="109" t="s">
        <v>226</v>
      </c>
    </row>
    <row r="27" spans="1:15" ht="15.75">
      <c r="A27" s="29">
        <v>45</v>
      </c>
      <c r="B27" s="29" t="s">
        <v>85</v>
      </c>
      <c r="C27" s="29" t="s">
        <v>106</v>
      </c>
      <c r="D27" s="29" t="s">
        <v>104</v>
      </c>
      <c r="E27" s="29" t="s">
        <v>91</v>
      </c>
      <c r="F27" s="90">
        <v>0</v>
      </c>
      <c r="G27" s="90">
        <v>0</v>
      </c>
      <c r="H27" s="90">
        <v>48</v>
      </c>
      <c r="I27" s="90">
        <v>7</v>
      </c>
      <c r="J27" s="90">
        <v>6</v>
      </c>
      <c r="K27" s="90">
        <v>48</v>
      </c>
      <c r="L27" s="90">
        <v>0</v>
      </c>
      <c r="M27" s="94">
        <v>0</v>
      </c>
      <c r="N27" s="95">
        <f>SUM(F27:M27)</f>
        <v>109</v>
      </c>
      <c r="O27" s="109" t="s">
        <v>227</v>
      </c>
    </row>
    <row r="28" spans="1:15" ht="15.75">
      <c r="A28" s="29">
        <v>87</v>
      </c>
      <c r="B28" s="29" t="s">
        <v>85</v>
      </c>
      <c r="C28" s="29" t="s">
        <v>150</v>
      </c>
      <c r="D28" s="29" t="s">
        <v>151</v>
      </c>
      <c r="E28" s="29" t="s">
        <v>48</v>
      </c>
      <c r="F28" s="90">
        <v>0</v>
      </c>
      <c r="G28" s="90">
        <v>0</v>
      </c>
      <c r="H28" s="90">
        <v>9</v>
      </c>
      <c r="I28" s="90">
        <v>6</v>
      </c>
      <c r="J28" s="90">
        <v>48</v>
      </c>
      <c r="K28" s="90">
        <v>48</v>
      </c>
      <c r="L28" s="90">
        <v>0</v>
      </c>
      <c r="M28" s="94">
        <v>0</v>
      </c>
      <c r="N28" s="95">
        <f>SUM(F28:M28)</f>
        <v>111</v>
      </c>
      <c r="O28" s="109" t="s">
        <v>228</v>
      </c>
    </row>
    <row r="29" spans="1:15" ht="15.75">
      <c r="A29" s="29">
        <v>26</v>
      </c>
      <c r="B29" s="29" t="s">
        <v>85</v>
      </c>
      <c r="C29" s="29" t="s">
        <v>76</v>
      </c>
      <c r="D29" s="29" t="s">
        <v>77</v>
      </c>
      <c r="E29" s="29" t="s">
        <v>48</v>
      </c>
      <c r="F29" s="90">
        <v>0</v>
      </c>
      <c r="G29" s="90">
        <v>0</v>
      </c>
      <c r="H29" s="90">
        <v>48</v>
      </c>
      <c r="I29" s="90">
        <v>12</v>
      </c>
      <c r="J29" s="90">
        <v>4</v>
      </c>
      <c r="K29" s="90">
        <v>48</v>
      </c>
      <c r="L29" s="90">
        <v>0</v>
      </c>
      <c r="M29" s="94">
        <v>0</v>
      </c>
      <c r="N29" s="95">
        <f>SUM(F29:M29)</f>
        <v>112</v>
      </c>
      <c r="O29" s="109" t="s">
        <v>237</v>
      </c>
    </row>
    <row r="30" spans="1:15" ht="15.75">
      <c r="A30" s="29">
        <v>58</v>
      </c>
      <c r="B30" s="29" t="s">
        <v>85</v>
      </c>
      <c r="C30" s="29" t="s">
        <v>121</v>
      </c>
      <c r="D30" s="29" t="s">
        <v>115</v>
      </c>
      <c r="E30" s="29" t="s">
        <v>91</v>
      </c>
      <c r="F30" s="90">
        <v>0</v>
      </c>
      <c r="G30" s="90">
        <v>0</v>
      </c>
      <c r="H30" s="90">
        <v>4</v>
      </c>
      <c r="I30" s="90">
        <v>15</v>
      </c>
      <c r="J30" s="90">
        <v>48</v>
      </c>
      <c r="K30" s="90">
        <v>48</v>
      </c>
      <c r="L30" s="90">
        <v>0</v>
      </c>
      <c r="M30" s="94">
        <v>0</v>
      </c>
      <c r="N30" s="95">
        <f>SUM(F30:M30)</f>
        <v>115</v>
      </c>
      <c r="O30" s="109" t="s">
        <v>230</v>
      </c>
    </row>
    <row r="31" spans="1:15" ht="15.75">
      <c r="A31" s="29">
        <v>81</v>
      </c>
      <c r="B31" s="29" t="s">
        <v>85</v>
      </c>
      <c r="C31" s="29" t="s">
        <v>144</v>
      </c>
      <c r="D31" s="29" t="s">
        <v>141</v>
      </c>
      <c r="E31" s="29" t="s">
        <v>91</v>
      </c>
      <c r="F31" s="90">
        <v>0</v>
      </c>
      <c r="G31" s="90">
        <v>0</v>
      </c>
      <c r="H31" s="90">
        <v>8</v>
      </c>
      <c r="I31" s="90">
        <v>48</v>
      </c>
      <c r="J31" s="90">
        <v>13</v>
      </c>
      <c r="K31" s="90">
        <v>48</v>
      </c>
      <c r="L31" s="90">
        <v>0</v>
      </c>
      <c r="M31" s="94">
        <v>0</v>
      </c>
      <c r="N31" s="95">
        <f>SUM(F31:M31)</f>
        <v>117</v>
      </c>
      <c r="O31" s="109" t="s">
        <v>231</v>
      </c>
    </row>
    <row r="32" spans="1:15" ht="15.75">
      <c r="A32" s="29">
        <v>36</v>
      </c>
      <c r="B32" s="29" t="s">
        <v>85</v>
      </c>
      <c r="C32" s="29" t="s">
        <v>93</v>
      </c>
      <c r="D32" s="29" t="s">
        <v>92</v>
      </c>
      <c r="E32" s="29" t="s">
        <v>91</v>
      </c>
      <c r="F32" s="90">
        <v>0</v>
      </c>
      <c r="G32" s="90">
        <v>0</v>
      </c>
      <c r="H32" s="90">
        <v>48</v>
      </c>
      <c r="I32" s="90">
        <v>5</v>
      </c>
      <c r="J32" s="90">
        <v>22</v>
      </c>
      <c r="K32" s="90">
        <v>48</v>
      </c>
      <c r="L32" s="90">
        <v>0</v>
      </c>
      <c r="M32" s="94">
        <v>0</v>
      </c>
      <c r="N32" s="95">
        <f>SUM(F32:M32)</f>
        <v>123</v>
      </c>
      <c r="O32" s="109" t="s">
        <v>232</v>
      </c>
    </row>
    <row r="33" spans="1:15" ht="15.75">
      <c r="A33" s="29">
        <v>80</v>
      </c>
      <c r="B33" s="29" t="s">
        <v>85</v>
      </c>
      <c r="C33" s="29" t="s">
        <v>224</v>
      </c>
      <c r="D33" s="29" t="s">
        <v>141</v>
      </c>
      <c r="E33" s="29" t="s">
        <v>91</v>
      </c>
      <c r="F33" s="90">
        <v>0</v>
      </c>
      <c r="G33" s="90">
        <v>0</v>
      </c>
      <c r="H33" s="90">
        <v>16</v>
      </c>
      <c r="I33" s="90">
        <v>48</v>
      </c>
      <c r="J33" s="90">
        <v>48</v>
      </c>
      <c r="K33" s="90">
        <v>12</v>
      </c>
      <c r="L33" s="90">
        <v>0</v>
      </c>
      <c r="M33" s="94">
        <v>0</v>
      </c>
      <c r="N33" s="95">
        <f>SUM(F33:M33)</f>
        <v>124</v>
      </c>
      <c r="O33" s="109" t="s">
        <v>233</v>
      </c>
    </row>
    <row r="34" spans="1:15" ht="15.75">
      <c r="A34" s="29">
        <v>62</v>
      </c>
      <c r="B34" s="29" t="s">
        <v>85</v>
      </c>
      <c r="C34" s="29" t="s">
        <v>125</v>
      </c>
      <c r="D34" s="29" t="s">
        <v>115</v>
      </c>
      <c r="E34" s="29" t="s">
        <v>91</v>
      </c>
      <c r="F34" s="90">
        <v>0</v>
      </c>
      <c r="G34" s="90">
        <v>0</v>
      </c>
      <c r="H34" s="90">
        <v>13</v>
      </c>
      <c r="I34" s="90">
        <v>48</v>
      </c>
      <c r="J34" s="90">
        <v>17</v>
      </c>
      <c r="K34" s="90">
        <v>48</v>
      </c>
      <c r="L34" s="90">
        <v>0</v>
      </c>
      <c r="M34" s="94">
        <v>0</v>
      </c>
      <c r="N34" s="95">
        <f>SUM(F34:M34)</f>
        <v>126</v>
      </c>
      <c r="O34" s="109" t="s">
        <v>234</v>
      </c>
    </row>
    <row r="35" spans="1:15" ht="15.75">
      <c r="A35" s="29">
        <v>61</v>
      </c>
      <c r="B35" s="29" t="s">
        <v>85</v>
      </c>
      <c r="C35" s="29" t="s">
        <v>124</v>
      </c>
      <c r="D35" s="29" t="s">
        <v>115</v>
      </c>
      <c r="E35" s="29" t="s">
        <v>91</v>
      </c>
      <c r="F35" s="90">
        <v>0</v>
      </c>
      <c r="G35" s="90">
        <v>0</v>
      </c>
      <c r="H35" s="90">
        <v>18</v>
      </c>
      <c r="I35" s="90">
        <v>48</v>
      </c>
      <c r="J35" s="90">
        <v>16</v>
      </c>
      <c r="K35" s="90">
        <v>48</v>
      </c>
      <c r="L35" s="90">
        <v>0</v>
      </c>
      <c r="M35" s="94">
        <v>0</v>
      </c>
      <c r="N35" s="95">
        <f>SUM(F35:M35)</f>
        <v>130</v>
      </c>
      <c r="O35" s="109" t="s">
        <v>235</v>
      </c>
    </row>
    <row r="36" spans="1:15" ht="15.75">
      <c r="A36" s="29">
        <v>72</v>
      </c>
      <c r="B36" s="29" t="s">
        <v>85</v>
      </c>
      <c r="C36" s="29" t="s">
        <v>223</v>
      </c>
      <c r="D36" s="29" t="s">
        <v>92</v>
      </c>
      <c r="E36" s="29" t="s">
        <v>91</v>
      </c>
      <c r="F36" s="90">
        <v>0</v>
      </c>
      <c r="G36" s="90">
        <v>0</v>
      </c>
      <c r="H36" s="90">
        <v>48</v>
      </c>
      <c r="I36" s="90">
        <v>48</v>
      </c>
      <c r="J36" s="90">
        <v>2</v>
      </c>
      <c r="K36" s="90">
        <v>48</v>
      </c>
      <c r="L36" s="111">
        <v>0</v>
      </c>
      <c r="M36" s="94">
        <v>0</v>
      </c>
      <c r="N36" s="95">
        <f>SUM(F36:M36)</f>
        <v>146</v>
      </c>
      <c r="O36" s="109" t="s">
        <v>236</v>
      </c>
    </row>
    <row r="37" spans="1:15" ht="15.75">
      <c r="A37" s="29">
        <v>101</v>
      </c>
      <c r="B37" s="29" t="s">
        <v>85</v>
      </c>
      <c r="C37" s="29" t="s">
        <v>165</v>
      </c>
      <c r="D37" s="29" t="s">
        <v>115</v>
      </c>
      <c r="E37" s="29" t="s">
        <v>91</v>
      </c>
      <c r="F37" s="90">
        <v>0</v>
      </c>
      <c r="G37" s="90">
        <v>0</v>
      </c>
      <c r="H37" s="90">
        <v>48</v>
      </c>
      <c r="I37" s="90">
        <v>2</v>
      </c>
      <c r="J37" s="90">
        <v>48</v>
      </c>
      <c r="K37" s="90">
        <v>48</v>
      </c>
      <c r="L37" s="90">
        <v>0</v>
      </c>
      <c r="M37" s="94">
        <v>0</v>
      </c>
      <c r="N37" s="95">
        <f>SUM(F37:M37)</f>
        <v>146</v>
      </c>
      <c r="O37" s="109" t="s">
        <v>236</v>
      </c>
    </row>
    <row r="38" spans="1:15" ht="15.75">
      <c r="A38" s="29">
        <v>39</v>
      </c>
      <c r="B38" s="29" t="s">
        <v>85</v>
      </c>
      <c r="C38" s="29" t="s">
        <v>95</v>
      </c>
      <c r="D38" s="29" t="s">
        <v>97</v>
      </c>
      <c r="E38" s="29" t="s">
        <v>48</v>
      </c>
      <c r="F38" s="90">
        <v>0</v>
      </c>
      <c r="G38" s="90">
        <v>0</v>
      </c>
      <c r="H38" s="90">
        <v>7</v>
      </c>
      <c r="I38" s="90">
        <v>48</v>
      </c>
      <c r="J38" s="90">
        <v>48</v>
      </c>
      <c r="K38" s="90">
        <v>48</v>
      </c>
      <c r="L38" s="90">
        <v>0</v>
      </c>
      <c r="M38" s="94">
        <v>0</v>
      </c>
      <c r="N38" s="95">
        <f>SUM(F38:M38)</f>
        <v>151</v>
      </c>
      <c r="O38" s="109" t="s">
        <v>199</v>
      </c>
    </row>
    <row r="39" spans="1:15" ht="15.75">
      <c r="A39" s="29">
        <v>65</v>
      </c>
      <c r="B39" s="29" t="s">
        <v>85</v>
      </c>
      <c r="C39" s="29" t="s">
        <v>129</v>
      </c>
      <c r="D39" s="29" t="s">
        <v>115</v>
      </c>
      <c r="E39" s="29" t="s">
        <v>91</v>
      </c>
      <c r="F39" s="90">
        <v>0</v>
      </c>
      <c r="G39" s="90">
        <v>0</v>
      </c>
      <c r="H39" s="90">
        <v>48</v>
      </c>
      <c r="I39" s="90">
        <v>48</v>
      </c>
      <c r="J39" s="90">
        <v>48</v>
      </c>
      <c r="K39" s="90">
        <v>7</v>
      </c>
      <c r="L39" s="90">
        <v>0</v>
      </c>
      <c r="M39" s="94">
        <v>0</v>
      </c>
      <c r="N39" s="95">
        <f>SUM(F39:M39)</f>
        <v>151</v>
      </c>
      <c r="O39" s="109" t="s">
        <v>199</v>
      </c>
    </row>
    <row r="40" spans="1:15" ht="15.75">
      <c r="A40" s="29">
        <v>93</v>
      </c>
      <c r="B40" s="29" t="s">
        <v>85</v>
      </c>
      <c r="C40" s="29" t="s">
        <v>157</v>
      </c>
      <c r="D40" s="29" t="s">
        <v>104</v>
      </c>
      <c r="E40" s="29" t="s">
        <v>91</v>
      </c>
      <c r="F40" s="90">
        <v>0</v>
      </c>
      <c r="G40" s="90">
        <v>0</v>
      </c>
      <c r="H40" s="90">
        <v>48</v>
      </c>
      <c r="I40" s="90">
        <v>48</v>
      </c>
      <c r="J40" s="90">
        <v>7</v>
      </c>
      <c r="K40" s="90">
        <v>48</v>
      </c>
      <c r="L40" s="90">
        <v>0</v>
      </c>
      <c r="M40" s="94">
        <v>0</v>
      </c>
      <c r="N40" s="95">
        <f>SUM(F40:M40)</f>
        <v>151</v>
      </c>
      <c r="O40" s="109" t="s">
        <v>199</v>
      </c>
    </row>
    <row r="41" spans="1:15" ht="15.75">
      <c r="A41" s="29">
        <v>99</v>
      </c>
      <c r="B41" s="29" t="s">
        <v>85</v>
      </c>
      <c r="C41" s="29" t="s">
        <v>163</v>
      </c>
      <c r="D41" s="29" t="s">
        <v>151</v>
      </c>
      <c r="E41" s="29" t="s">
        <v>48</v>
      </c>
      <c r="F41" s="90">
        <v>0</v>
      </c>
      <c r="G41" s="90">
        <v>0</v>
      </c>
      <c r="H41" s="90">
        <v>48</v>
      </c>
      <c r="I41" s="90">
        <v>9</v>
      </c>
      <c r="J41" s="90">
        <v>48</v>
      </c>
      <c r="K41" s="90">
        <v>48</v>
      </c>
      <c r="L41" s="90">
        <v>0</v>
      </c>
      <c r="M41" s="94">
        <v>0</v>
      </c>
      <c r="N41" s="95">
        <f>SUM(F41:M41)</f>
        <v>153</v>
      </c>
      <c r="O41" s="109" t="s">
        <v>290</v>
      </c>
    </row>
    <row r="42" spans="1:15" ht="15.75">
      <c r="A42" s="29">
        <v>38</v>
      </c>
      <c r="B42" s="29" t="s">
        <v>85</v>
      </c>
      <c r="C42" s="29" t="s">
        <v>96</v>
      </c>
      <c r="D42" s="29" t="s">
        <v>205</v>
      </c>
      <c r="E42" s="29" t="s">
        <v>221</v>
      </c>
      <c r="F42" s="90">
        <v>0</v>
      </c>
      <c r="G42" s="90">
        <v>0</v>
      </c>
      <c r="H42" s="90">
        <v>48</v>
      </c>
      <c r="I42" s="90">
        <v>48</v>
      </c>
      <c r="J42" s="90">
        <v>48</v>
      </c>
      <c r="K42" s="90">
        <v>11</v>
      </c>
      <c r="L42" s="90">
        <v>0</v>
      </c>
      <c r="M42" s="94">
        <v>0</v>
      </c>
      <c r="N42" s="95">
        <f>SUM(F42:M42)</f>
        <v>155</v>
      </c>
      <c r="O42" s="109" t="s">
        <v>290</v>
      </c>
    </row>
    <row r="43" spans="1:15" ht="15.75">
      <c r="A43" s="29">
        <v>60</v>
      </c>
      <c r="B43" s="29" t="s">
        <v>85</v>
      </c>
      <c r="C43" s="29" t="s">
        <v>123</v>
      </c>
      <c r="D43" s="29" t="s">
        <v>115</v>
      </c>
      <c r="E43" s="29" t="s">
        <v>91</v>
      </c>
      <c r="F43" s="90">
        <v>0</v>
      </c>
      <c r="G43" s="90">
        <v>0</v>
      </c>
      <c r="H43" s="90">
        <v>11</v>
      </c>
      <c r="I43" s="90">
        <v>48</v>
      </c>
      <c r="J43" s="90">
        <v>48</v>
      </c>
      <c r="K43" s="90">
        <v>48</v>
      </c>
      <c r="L43" s="90">
        <v>0</v>
      </c>
      <c r="M43" s="94">
        <v>0</v>
      </c>
      <c r="N43" s="95">
        <f>SUM(F43:M43)</f>
        <v>155</v>
      </c>
      <c r="O43" s="109" t="s">
        <v>290</v>
      </c>
    </row>
    <row r="44" spans="1:15" ht="15.75">
      <c r="A44" s="29">
        <v>86</v>
      </c>
      <c r="B44" s="29" t="s">
        <v>85</v>
      </c>
      <c r="C44" s="29" t="s">
        <v>149</v>
      </c>
      <c r="D44" s="29" t="s">
        <v>141</v>
      </c>
      <c r="E44" s="29" t="s">
        <v>91</v>
      </c>
      <c r="F44" s="90">
        <v>0</v>
      </c>
      <c r="G44" s="90">
        <v>0</v>
      </c>
      <c r="H44" s="90">
        <v>48</v>
      </c>
      <c r="I44" s="90">
        <v>48</v>
      </c>
      <c r="J44" s="90">
        <v>14</v>
      </c>
      <c r="K44" s="90">
        <v>48</v>
      </c>
      <c r="L44" s="90">
        <v>0</v>
      </c>
      <c r="M44" s="94">
        <v>0</v>
      </c>
      <c r="N44" s="95">
        <f>SUM(F44:M44)</f>
        <v>158</v>
      </c>
      <c r="O44" s="163">
        <v>35</v>
      </c>
    </row>
    <row r="45" spans="1:15" ht="15.75">
      <c r="A45" s="29">
        <v>42</v>
      </c>
      <c r="B45" s="29" t="s">
        <v>85</v>
      </c>
      <c r="C45" s="29" t="s">
        <v>102</v>
      </c>
      <c r="D45" s="29" t="s">
        <v>100</v>
      </c>
      <c r="E45" s="29" t="s">
        <v>91</v>
      </c>
      <c r="F45" s="90">
        <v>0</v>
      </c>
      <c r="G45" s="90">
        <v>0</v>
      </c>
      <c r="H45" s="90">
        <v>48</v>
      </c>
      <c r="I45" s="90">
        <v>48</v>
      </c>
      <c r="J45" s="90">
        <v>15</v>
      </c>
      <c r="K45" s="90">
        <v>48</v>
      </c>
      <c r="L45" s="90">
        <v>0</v>
      </c>
      <c r="M45" s="94">
        <v>0</v>
      </c>
      <c r="N45" s="95">
        <f>SUM(F45:M45)</f>
        <v>159</v>
      </c>
      <c r="O45" s="163">
        <v>36</v>
      </c>
    </row>
    <row r="46" spans="1:15" ht="15.75">
      <c r="A46" s="29">
        <v>91</v>
      </c>
      <c r="B46" s="29" t="s">
        <v>85</v>
      </c>
      <c r="C46" s="29" t="s">
        <v>155</v>
      </c>
      <c r="D46" s="29" t="s">
        <v>56</v>
      </c>
      <c r="E46" s="29" t="s">
        <v>48</v>
      </c>
      <c r="F46" s="90">
        <v>0</v>
      </c>
      <c r="G46" s="90">
        <v>0</v>
      </c>
      <c r="H46" s="90">
        <v>17</v>
      </c>
      <c r="I46" s="90">
        <v>48</v>
      </c>
      <c r="J46" s="90">
        <v>48</v>
      </c>
      <c r="K46" s="90">
        <v>48</v>
      </c>
      <c r="L46" s="90">
        <v>0</v>
      </c>
      <c r="M46" s="94">
        <v>0</v>
      </c>
      <c r="N46" s="95">
        <f>SUM(F46:M46)</f>
        <v>161</v>
      </c>
      <c r="O46" s="163">
        <v>37</v>
      </c>
    </row>
    <row r="47" spans="1:15" ht="15.75">
      <c r="A47" s="29">
        <v>30</v>
      </c>
      <c r="B47" s="29" t="s">
        <v>85</v>
      </c>
      <c r="C47" s="29" t="s">
        <v>83</v>
      </c>
      <c r="D47" s="29" t="s">
        <v>202</v>
      </c>
      <c r="E47" s="29" t="s">
        <v>48</v>
      </c>
      <c r="F47" s="90">
        <v>0</v>
      </c>
      <c r="G47" s="90">
        <v>0</v>
      </c>
      <c r="H47" s="90">
        <v>48</v>
      </c>
      <c r="I47" s="90">
        <v>48</v>
      </c>
      <c r="J47" s="90">
        <v>19</v>
      </c>
      <c r="K47" s="90">
        <v>48</v>
      </c>
      <c r="L47" s="90">
        <v>0</v>
      </c>
      <c r="M47" s="94">
        <v>0</v>
      </c>
      <c r="N47" s="95">
        <f>SUM(F47:M47)</f>
        <v>163</v>
      </c>
      <c r="O47" s="163">
        <v>38</v>
      </c>
    </row>
    <row r="48" spans="1:15" ht="15.75">
      <c r="A48" s="29">
        <v>4</v>
      </c>
      <c r="B48" s="29" t="s">
        <v>36</v>
      </c>
      <c r="C48" s="29" t="s">
        <v>51</v>
      </c>
      <c r="D48" s="29" t="s">
        <v>52</v>
      </c>
      <c r="E48" s="29" t="s">
        <v>48</v>
      </c>
      <c r="F48" s="90">
        <v>-60</v>
      </c>
      <c r="G48" s="90">
        <v>0</v>
      </c>
      <c r="H48" s="90">
        <v>15</v>
      </c>
      <c r="I48" s="90">
        <v>21</v>
      </c>
      <c r="J48" s="90">
        <v>14</v>
      </c>
      <c r="K48" s="90">
        <v>6</v>
      </c>
      <c r="L48" s="90">
        <v>0</v>
      </c>
      <c r="M48" s="94">
        <v>-59</v>
      </c>
      <c r="N48" s="95">
        <f>SUM(F48:M48)</f>
        <v>-63</v>
      </c>
      <c r="O48" s="109">
        <v>1</v>
      </c>
    </row>
    <row r="49" spans="1:15" ht="15.75">
      <c r="A49" s="29">
        <v>5</v>
      </c>
      <c r="B49" s="29" t="s">
        <v>36</v>
      </c>
      <c r="C49" s="29" t="s">
        <v>53</v>
      </c>
      <c r="D49" s="29" t="s">
        <v>52</v>
      </c>
      <c r="E49" s="29" t="s">
        <v>48</v>
      </c>
      <c r="F49" s="90">
        <v>-60</v>
      </c>
      <c r="G49" s="90">
        <v>0</v>
      </c>
      <c r="H49" s="90">
        <v>13</v>
      </c>
      <c r="I49" s="90">
        <v>23</v>
      </c>
      <c r="J49" s="90">
        <v>24</v>
      </c>
      <c r="K49" s="90">
        <v>19</v>
      </c>
      <c r="L49" s="90">
        <v>0</v>
      </c>
      <c r="M49" s="94">
        <v>-59</v>
      </c>
      <c r="N49" s="95">
        <f>SUM(F49:M49)</f>
        <v>-40</v>
      </c>
      <c r="O49" s="110">
        <v>2</v>
      </c>
    </row>
    <row r="50" spans="1:15" ht="15.75">
      <c r="A50" s="29">
        <v>34</v>
      </c>
      <c r="B50" s="29" t="s">
        <v>36</v>
      </c>
      <c r="C50" s="29" t="s">
        <v>89</v>
      </c>
      <c r="D50" s="29" t="s">
        <v>202</v>
      </c>
      <c r="E50" s="29" t="s">
        <v>48</v>
      </c>
      <c r="F50" s="90">
        <v>0</v>
      </c>
      <c r="G50" s="90">
        <v>0</v>
      </c>
      <c r="H50" s="90">
        <v>12</v>
      </c>
      <c r="I50" s="90">
        <v>14</v>
      </c>
      <c r="J50" s="90">
        <v>8</v>
      </c>
      <c r="K50" s="90">
        <v>4</v>
      </c>
      <c r="L50" s="90">
        <v>0</v>
      </c>
      <c r="M50" s="94">
        <v>-61</v>
      </c>
      <c r="N50" s="95">
        <f>SUM(F50:M50)</f>
        <v>-23</v>
      </c>
      <c r="O50" s="110">
        <v>3</v>
      </c>
    </row>
    <row r="51" spans="1:15" ht="15.75">
      <c r="A51" s="29">
        <v>37</v>
      </c>
      <c r="B51" s="29" t="s">
        <v>36</v>
      </c>
      <c r="C51" s="29" t="s">
        <v>94</v>
      </c>
      <c r="D51" s="29" t="s">
        <v>92</v>
      </c>
      <c r="E51" s="29" t="s">
        <v>91</v>
      </c>
      <c r="F51" s="90">
        <v>0</v>
      </c>
      <c r="G51" s="90">
        <v>0</v>
      </c>
      <c r="H51" s="90">
        <v>24</v>
      </c>
      <c r="I51" s="90">
        <v>1</v>
      </c>
      <c r="J51" s="90">
        <v>32</v>
      </c>
      <c r="K51" s="90">
        <v>2</v>
      </c>
      <c r="L51" s="90">
        <v>-14</v>
      </c>
      <c r="M51" s="94">
        <v>-64</v>
      </c>
      <c r="N51" s="95">
        <f>SUM(F51:M51)</f>
        <v>-19</v>
      </c>
      <c r="O51" s="110" t="s">
        <v>209</v>
      </c>
    </row>
    <row r="52" spans="1:15" ht="15.75">
      <c r="A52" s="29">
        <v>84</v>
      </c>
      <c r="B52" s="29" t="s">
        <v>36</v>
      </c>
      <c r="C52" s="29" t="s">
        <v>147</v>
      </c>
      <c r="D52" s="29" t="s">
        <v>141</v>
      </c>
      <c r="E52" s="29" t="s">
        <v>91</v>
      </c>
      <c r="F52" s="90">
        <v>0</v>
      </c>
      <c r="G52" s="90">
        <v>0</v>
      </c>
      <c r="H52" s="90">
        <v>11</v>
      </c>
      <c r="I52" s="90">
        <v>25</v>
      </c>
      <c r="J52" s="90">
        <v>7</v>
      </c>
      <c r="K52" s="90">
        <v>5</v>
      </c>
      <c r="L52" s="90">
        <v>0</v>
      </c>
      <c r="M52" s="94">
        <v>-60</v>
      </c>
      <c r="N52" s="95">
        <f>SUM(F52:M52)</f>
        <v>-12</v>
      </c>
      <c r="O52" s="110" t="s">
        <v>210</v>
      </c>
    </row>
    <row r="53" spans="1:15" ht="15.75">
      <c r="A53" s="29">
        <v>31</v>
      </c>
      <c r="B53" s="29" t="s">
        <v>36</v>
      </c>
      <c r="C53" s="29" t="s">
        <v>84</v>
      </c>
      <c r="D53" s="29" t="s">
        <v>202</v>
      </c>
      <c r="E53" s="29" t="s">
        <v>48</v>
      </c>
      <c r="F53" s="90">
        <v>0</v>
      </c>
      <c r="G53" s="90">
        <v>0</v>
      </c>
      <c r="H53" s="90">
        <v>5</v>
      </c>
      <c r="I53" s="90">
        <v>17</v>
      </c>
      <c r="J53" s="90">
        <v>29</v>
      </c>
      <c r="K53" s="90">
        <v>8</v>
      </c>
      <c r="L53" s="90">
        <v>0</v>
      </c>
      <c r="M53" s="94">
        <v>-61</v>
      </c>
      <c r="N53" s="95">
        <f>SUM(F53:M53)</f>
        <v>-2</v>
      </c>
      <c r="O53" s="110" t="s">
        <v>196</v>
      </c>
    </row>
    <row r="54" spans="1:15" ht="26.25">
      <c r="A54" s="29">
        <v>24</v>
      </c>
      <c r="B54" s="29" t="s">
        <v>36</v>
      </c>
      <c r="C54" s="29" t="s">
        <v>75</v>
      </c>
      <c r="D54" s="29" t="s">
        <v>81</v>
      </c>
      <c r="E54" s="29" t="s">
        <v>81</v>
      </c>
      <c r="F54" s="90">
        <v>-64</v>
      </c>
      <c r="G54" s="90">
        <v>-64</v>
      </c>
      <c r="H54" s="90">
        <v>1</v>
      </c>
      <c r="I54" s="90">
        <v>2</v>
      </c>
      <c r="J54" s="90">
        <v>75</v>
      </c>
      <c r="K54" s="90">
        <v>75</v>
      </c>
      <c r="L54" s="90">
        <v>0</v>
      </c>
      <c r="M54" s="94">
        <v>0</v>
      </c>
      <c r="N54" s="95">
        <f>SUM(F54:M54)</f>
        <v>25</v>
      </c>
      <c r="O54" s="110" t="s">
        <v>197</v>
      </c>
    </row>
    <row r="55" spans="1:15" ht="25.5">
      <c r="A55" s="29">
        <v>1</v>
      </c>
      <c r="B55" s="29" t="s">
        <v>36</v>
      </c>
      <c r="C55" s="29" t="s">
        <v>46</v>
      </c>
      <c r="D55" s="29" t="s">
        <v>47</v>
      </c>
      <c r="E55" s="29" t="s">
        <v>48</v>
      </c>
      <c r="F55" s="90">
        <v>-59</v>
      </c>
      <c r="G55" s="90">
        <v>0</v>
      </c>
      <c r="H55" s="90">
        <v>31</v>
      </c>
      <c r="I55" s="90">
        <v>75</v>
      </c>
      <c r="J55" s="90">
        <v>37</v>
      </c>
      <c r="K55" s="90">
        <v>12</v>
      </c>
      <c r="L55" s="90">
        <v>0</v>
      </c>
      <c r="M55" s="113">
        <v>-58</v>
      </c>
      <c r="N55" s="95">
        <f>SUM(F55:M55)</f>
        <v>38</v>
      </c>
      <c r="O55" s="110" t="s">
        <v>308</v>
      </c>
    </row>
    <row r="56" spans="1:15" ht="26.25">
      <c r="A56" s="29">
        <v>33</v>
      </c>
      <c r="B56" s="29" t="s">
        <v>36</v>
      </c>
      <c r="C56" s="29" t="s">
        <v>88</v>
      </c>
      <c r="D56" s="29" t="s">
        <v>63</v>
      </c>
      <c r="E56" s="29" t="s">
        <v>221</v>
      </c>
      <c r="F56" s="90">
        <v>0</v>
      </c>
      <c r="G56" s="90">
        <v>0</v>
      </c>
      <c r="H56" s="90">
        <v>8</v>
      </c>
      <c r="I56" s="90">
        <v>30</v>
      </c>
      <c r="J56" s="90">
        <v>34</v>
      </c>
      <c r="K56" s="90">
        <v>21</v>
      </c>
      <c r="L56" s="90">
        <v>0</v>
      </c>
      <c r="M56" s="94">
        <v>-55</v>
      </c>
      <c r="N56" s="95">
        <f>SUM(F56:M56)</f>
        <v>38</v>
      </c>
      <c r="O56" s="110" t="s">
        <v>308</v>
      </c>
    </row>
    <row r="57" spans="1:15" ht="15.75">
      <c r="A57" s="29">
        <v>56</v>
      </c>
      <c r="B57" s="29" t="s">
        <v>36</v>
      </c>
      <c r="C57" s="29" t="s">
        <v>119</v>
      </c>
      <c r="D57" s="29" t="s">
        <v>115</v>
      </c>
      <c r="E57" s="29" t="s">
        <v>91</v>
      </c>
      <c r="F57" s="90">
        <v>0</v>
      </c>
      <c r="G57" s="90">
        <v>0</v>
      </c>
      <c r="H57" s="90">
        <v>3</v>
      </c>
      <c r="I57" s="90">
        <v>12</v>
      </c>
      <c r="J57" s="90">
        <v>75</v>
      </c>
      <c r="K57" s="90">
        <v>11</v>
      </c>
      <c r="L57" s="90">
        <v>0</v>
      </c>
      <c r="M57" s="94">
        <v>-63</v>
      </c>
      <c r="N57" s="95">
        <f>SUM(F57:M57)</f>
        <v>38</v>
      </c>
      <c r="O57" s="110" t="s">
        <v>308</v>
      </c>
    </row>
    <row r="58" spans="1:15" ht="15.75">
      <c r="A58" s="29">
        <v>54</v>
      </c>
      <c r="B58" s="29" t="s">
        <v>36</v>
      </c>
      <c r="C58" s="29" t="s">
        <v>117</v>
      </c>
      <c r="D58" s="29" t="s">
        <v>92</v>
      </c>
      <c r="E58" s="29" t="s">
        <v>91</v>
      </c>
      <c r="F58" s="90">
        <v>0</v>
      </c>
      <c r="G58" s="90">
        <v>0</v>
      </c>
      <c r="H58" s="90">
        <v>2</v>
      </c>
      <c r="I58" s="90">
        <v>10</v>
      </c>
      <c r="J58" s="90">
        <v>20</v>
      </c>
      <c r="K58" s="90">
        <v>9</v>
      </c>
      <c r="L58" s="90">
        <v>0</v>
      </c>
      <c r="M58" s="94">
        <v>0</v>
      </c>
      <c r="N58" s="95">
        <f>SUM(F58:M58)</f>
        <v>41</v>
      </c>
      <c r="O58" s="110" t="s">
        <v>214</v>
      </c>
    </row>
    <row r="59" spans="1:15" ht="15.75">
      <c r="A59" s="29">
        <v>74</v>
      </c>
      <c r="B59" s="29" t="s">
        <v>36</v>
      </c>
      <c r="C59" s="29" t="s">
        <v>137</v>
      </c>
      <c r="D59" s="29" t="s">
        <v>92</v>
      </c>
      <c r="E59" s="29" t="s">
        <v>91</v>
      </c>
      <c r="F59" s="90">
        <v>0</v>
      </c>
      <c r="G59" s="90">
        <v>0</v>
      </c>
      <c r="H59" s="90">
        <v>23</v>
      </c>
      <c r="I59" s="90">
        <v>3</v>
      </c>
      <c r="J59" s="90">
        <v>75</v>
      </c>
      <c r="K59" s="90">
        <v>7</v>
      </c>
      <c r="L59" s="90">
        <v>0</v>
      </c>
      <c r="M59" s="94">
        <v>-64</v>
      </c>
      <c r="N59" s="95">
        <f>SUM(F59:M59)</f>
        <v>44</v>
      </c>
      <c r="O59" s="110" t="s">
        <v>215</v>
      </c>
    </row>
    <row r="60" spans="1:15" ht="26.25">
      <c r="A60" s="29">
        <v>13</v>
      </c>
      <c r="B60" s="29" t="s">
        <v>36</v>
      </c>
      <c r="C60" s="29" t="s">
        <v>61</v>
      </c>
      <c r="D60" s="29" t="s">
        <v>63</v>
      </c>
      <c r="E60" s="29" t="s">
        <v>221</v>
      </c>
      <c r="F60" s="90">
        <v>-63</v>
      </c>
      <c r="G60" s="90">
        <v>0</v>
      </c>
      <c r="H60" s="90">
        <v>9</v>
      </c>
      <c r="I60" s="90">
        <v>75</v>
      </c>
      <c r="J60" s="90">
        <v>75</v>
      </c>
      <c r="K60" s="90">
        <v>14</v>
      </c>
      <c r="L60" s="90">
        <v>0</v>
      </c>
      <c r="M60" s="94">
        <v>-55</v>
      </c>
      <c r="N60" s="95">
        <f>SUM(F60:M60)</f>
        <v>55</v>
      </c>
      <c r="O60" s="110" t="s">
        <v>216</v>
      </c>
    </row>
    <row r="61" spans="1:15" ht="26.25">
      <c r="A61" s="29">
        <v>23</v>
      </c>
      <c r="B61" s="29" t="s">
        <v>36</v>
      </c>
      <c r="C61" s="29" t="s">
        <v>86</v>
      </c>
      <c r="D61" s="29" t="s">
        <v>73</v>
      </c>
      <c r="E61" s="29" t="s">
        <v>74</v>
      </c>
      <c r="F61" s="90">
        <v>-61</v>
      </c>
      <c r="G61" s="90">
        <v>0</v>
      </c>
      <c r="H61" s="90">
        <v>20</v>
      </c>
      <c r="I61" s="90">
        <v>75</v>
      </c>
      <c r="J61" s="90">
        <v>75</v>
      </c>
      <c r="K61" s="90">
        <v>17</v>
      </c>
      <c r="L61" s="90">
        <v>0</v>
      </c>
      <c r="M61" s="94">
        <v>-57</v>
      </c>
      <c r="N61" s="95">
        <f>SUM(F61:M61)</f>
        <v>69</v>
      </c>
      <c r="O61" s="110" t="s">
        <v>217</v>
      </c>
    </row>
    <row r="62" spans="1:15" ht="26.25">
      <c r="A62" s="29">
        <v>19</v>
      </c>
      <c r="B62" s="29" t="s">
        <v>36</v>
      </c>
      <c r="C62" s="29" t="s">
        <v>69</v>
      </c>
      <c r="D62" s="29" t="s">
        <v>73</v>
      </c>
      <c r="E62" s="29" t="s">
        <v>74</v>
      </c>
      <c r="F62" s="90">
        <v>-61</v>
      </c>
      <c r="G62" s="90">
        <v>0</v>
      </c>
      <c r="H62" s="90">
        <v>75</v>
      </c>
      <c r="I62" s="90">
        <v>75</v>
      </c>
      <c r="J62" s="90">
        <v>23</v>
      </c>
      <c r="K62" s="90">
        <v>16</v>
      </c>
      <c r="L62" s="90">
        <v>0</v>
      </c>
      <c r="M62" s="94">
        <v>-57</v>
      </c>
      <c r="N62" s="95">
        <f>SUM(F62:M62)</f>
        <v>71</v>
      </c>
      <c r="O62" s="110" t="s">
        <v>218</v>
      </c>
    </row>
    <row r="63" spans="1:15" ht="15.75">
      <c r="A63" s="29">
        <v>48</v>
      </c>
      <c r="B63" s="29" t="s">
        <v>36</v>
      </c>
      <c r="C63" s="29" t="s">
        <v>109</v>
      </c>
      <c r="D63" s="29" t="s">
        <v>110</v>
      </c>
      <c r="E63" s="29" t="s">
        <v>48</v>
      </c>
      <c r="F63" s="90">
        <v>0</v>
      </c>
      <c r="G63" s="90">
        <v>0</v>
      </c>
      <c r="H63" s="90">
        <v>10</v>
      </c>
      <c r="I63" s="90">
        <v>24</v>
      </c>
      <c r="J63" s="90">
        <v>16</v>
      </c>
      <c r="K63" s="90">
        <v>22</v>
      </c>
      <c r="L63" s="90">
        <v>0</v>
      </c>
      <c r="M63" s="94">
        <v>0</v>
      </c>
      <c r="N63" s="95">
        <f>SUM(F63:M63)</f>
        <v>72</v>
      </c>
      <c r="O63" s="110" t="s">
        <v>219</v>
      </c>
    </row>
    <row r="64" spans="1:15" ht="15.75">
      <c r="A64" s="29">
        <v>96</v>
      </c>
      <c r="B64" s="29" t="s">
        <v>36</v>
      </c>
      <c r="C64" s="29" t="s">
        <v>262</v>
      </c>
      <c r="D64" s="29" t="s">
        <v>115</v>
      </c>
      <c r="E64" s="29" t="s">
        <v>91</v>
      </c>
      <c r="F64" s="90">
        <v>0</v>
      </c>
      <c r="G64" s="90">
        <v>0</v>
      </c>
      <c r="H64" s="90">
        <v>28</v>
      </c>
      <c r="I64" s="90">
        <v>18</v>
      </c>
      <c r="J64" s="90">
        <v>75</v>
      </c>
      <c r="K64" s="90">
        <v>25</v>
      </c>
      <c r="L64" s="112">
        <v>-3.5</v>
      </c>
      <c r="M64" s="94">
        <v>-62</v>
      </c>
      <c r="N64" s="95">
        <f>SUM(F64:M64)</f>
        <v>80.5</v>
      </c>
      <c r="O64" s="110" t="s">
        <v>226</v>
      </c>
    </row>
    <row r="65" spans="1:15" ht="26.25">
      <c r="A65" s="29">
        <v>21</v>
      </c>
      <c r="B65" s="29" t="s">
        <v>36</v>
      </c>
      <c r="C65" s="29" t="s">
        <v>71</v>
      </c>
      <c r="D65" s="29" t="s">
        <v>73</v>
      </c>
      <c r="E65" s="29" t="s">
        <v>74</v>
      </c>
      <c r="F65" s="90">
        <v>-61</v>
      </c>
      <c r="G65" s="90">
        <v>0</v>
      </c>
      <c r="H65" s="90">
        <v>26</v>
      </c>
      <c r="I65" s="90">
        <v>75</v>
      </c>
      <c r="J65" s="90">
        <v>75</v>
      </c>
      <c r="K65" s="90">
        <v>23</v>
      </c>
      <c r="L65" s="90">
        <v>0</v>
      </c>
      <c r="M65" s="94">
        <v>-56</v>
      </c>
      <c r="N65" s="95">
        <f>SUM(F65:M65)</f>
        <v>82</v>
      </c>
      <c r="O65" s="110" t="s">
        <v>227</v>
      </c>
    </row>
    <row r="66" spans="1:15" ht="15.75">
      <c r="A66" s="29">
        <v>67</v>
      </c>
      <c r="B66" s="29" t="s">
        <v>36</v>
      </c>
      <c r="C66" s="29" t="s">
        <v>130</v>
      </c>
      <c r="D66" s="29" t="s">
        <v>115</v>
      </c>
      <c r="E66" s="29" t="s">
        <v>91</v>
      </c>
      <c r="F66" s="90">
        <v>0</v>
      </c>
      <c r="G66" s="90">
        <v>0</v>
      </c>
      <c r="H66" s="90">
        <v>14</v>
      </c>
      <c r="I66" s="90">
        <v>32</v>
      </c>
      <c r="J66" s="90">
        <v>33</v>
      </c>
      <c r="K66" s="90">
        <v>13</v>
      </c>
      <c r="L66" s="90">
        <v>0</v>
      </c>
      <c r="M66" s="94">
        <v>0</v>
      </c>
      <c r="N66" s="95">
        <f>SUM(F66:M66)</f>
        <v>92</v>
      </c>
      <c r="O66" s="110" t="s">
        <v>228</v>
      </c>
    </row>
    <row r="67" spans="1:15" ht="15.75">
      <c r="A67" s="29">
        <v>8</v>
      </c>
      <c r="B67" s="29" t="s">
        <v>36</v>
      </c>
      <c r="C67" s="29" t="s">
        <v>55</v>
      </c>
      <c r="D67" s="29" t="s">
        <v>56</v>
      </c>
      <c r="E67" s="29" t="s">
        <v>48</v>
      </c>
      <c r="F67" s="90">
        <v>-62</v>
      </c>
      <c r="G67" s="90">
        <v>0</v>
      </c>
      <c r="H67" s="90">
        <v>75</v>
      </c>
      <c r="I67" s="90">
        <v>75</v>
      </c>
      <c r="J67" s="90">
        <v>4</v>
      </c>
      <c r="K67" s="90">
        <v>1</v>
      </c>
      <c r="L67" s="111">
        <v>0</v>
      </c>
      <c r="M67" s="94">
        <v>0</v>
      </c>
      <c r="N67" s="95">
        <f>SUM(F67:M67)</f>
        <v>93</v>
      </c>
      <c r="O67" s="110" t="s">
        <v>237</v>
      </c>
    </row>
    <row r="68" spans="1:15" ht="15.75">
      <c r="A68" s="29">
        <v>9</v>
      </c>
      <c r="B68" s="29" t="s">
        <v>36</v>
      </c>
      <c r="C68" s="29" t="s">
        <v>57</v>
      </c>
      <c r="D68" s="29" t="s">
        <v>56</v>
      </c>
      <c r="E68" s="29" t="s">
        <v>48</v>
      </c>
      <c r="F68" s="90">
        <v>-62</v>
      </c>
      <c r="G68" s="90">
        <v>0</v>
      </c>
      <c r="H68" s="90">
        <v>75</v>
      </c>
      <c r="I68" s="90">
        <v>75</v>
      </c>
      <c r="J68" s="90">
        <v>5</v>
      </c>
      <c r="K68" s="90">
        <v>3</v>
      </c>
      <c r="L68" s="90">
        <v>0</v>
      </c>
      <c r="M68" s="94">
        <v>0</v>
      </c>
      <c r="N68" s="95">
        <f>SUM(F68:M68)</f>
        <v>96</v>
      </c>
      <c r="O68" s="110" t="s">
        <v>230</v>
      </c>
    </row>
    <row r="69" spans="1:15" ht="15.75">
      <c r="A69" s="29">
        <v>70</v>
      </c>
      <c r="B69" s="29" t="s">
        <v>36</v>
      </c>
      <c r="C69" s="29" t="s">
        <v>134</v>
      </c>
      <c r="D69" s="29" t="s">
        <v>115</v>
      </c>
      <c r="E69" s="29" t="s">
        <v>91</v>
      </c>
      <c r="F69" s="90">
        <v>0</v>
      </c>
      <c r="G69" s="90">
        <v>0</v>
      </c>
      <c r="H69" s="90">
        <v>36</v>
      </c>
      <c r="I69" s="90">
        <v>31</v>
      </c>
      <c r="J69" s="90">
        <v>18</v>
      </c>
      <c r="K69" s="90">
        <v>24</v>
      </c>
      <c r="L69" s="90">
        <v>0</v>
      </c>
      <c r="M69" s="94">
        <v>0</v>
      </c>
      <c r="N69" s="95">
        <f>SUM(F69:M69)</f>
        <v>109</v>
      </c>
      <c r="O69" s="110" t="s">
        <v>231</v>
      </c>
    </row>
    <row r="70" spans="1:15" ht="26.25">
      <c r="A70" s="29">
        <v>20</v>
      </c>
      <c r="B70" s="29" t="s">
        <v>36</v>
      </c>
      <c r="C70" s="29" t="s">
        <v>70</v>
      </c>
      <c r="D70" s="29" t="s">
        <v>73</v>
      </c>
      <c r="E70" s="29" t="s">
        <v>74</v>
      </c>
      <c r="F70" s="90">
        <v>-61</v>
      </c>
      <c r="G70" s="90">
        <v>0</v>
      </c>
      <c r="H70" s="90">
        <v>4</v>
      </c>
      <c r="I70" s="90">
        <v>75</v>
      </c>
      <c r="J70" s="90">
        <v>75</v>
      </c>
      <c r="K70" s="90">
        <v>75</v>
      </c>
      <c r="L70" s="90">
        <v>0</v>
      </c>
      <c r="M70" s="94">
        <v>-56</v>
      </c>
      <c r="N70" s="95">
        <f>SUM(F70:M70)</f>
        <v>112</v>
      </c>
      <c r="O70" s="110" t="s">
        <v>232</v>
      </c>
    </row>
    <row r="71" spans="1:15" ht="15.75">
      <c r="A71" s="29">
        <v>57</v>
      </c>
      <c r="B71" s="29" t="s">
        <v>36</v>
      </c>
      <c r="C71" s="29" t="s">
        <v>120</v>
      </c>
      <c r="D71" s="29" t="s">
        <v>115</v>
      </c>
      <c r="E71" s="29" t="s">
        <v>91</v>
      </c>
      <c r="F71" s="90">
        <v>0</v>
      </c>
      <c r="G71" s="90">
        <v>0</v>
      </c>
      <c r="H71" s="90">
        <v>18</v>
      </c>
      <c r="I71" s="90">
        <v>11</v>
      </c>
      <c r="J71" s="90">
        <v>75</v>
      </c>
      <c r="K71" s="90">
        <v>75</v>
      </c>
      <c r="L71" s="90">
        <v>0</v>
      </c>
      <c r="M71" s="94">
        <v>-63</v>
      </c>
      <c r="N71" s="95">
        <f>SUM(F71:M71)</f>
        <v>116</v>
      </c>
      <c r="O71" s="110" t="s">
        <v>306</v>
      </c>
    </row>
    <row r="72" spans="1:15" ht="15.75">
      <c r="A72" s="29">
        <v>97</v>
      </c>
      <c r="B72" s="29" t="s">
        <v>36</v>
      </c>
      <c r="C72" s="29" t="s">
        <v>161</v>
      </c>
      <c r="D72" s="29" t="s">
        <v>115</v>
      </c>
      <c r="E72" s="29" t="s">
        <v>91</v>
      </c>
      <c r="F72" s="90">
        <v>0</v>
      </c>
      <c r="G72" s="90">
        <v>0</v>
      </c>
      <c r="H72" s="90">
        <v>75</v>
      </c>
      <c r="I72" s="90">
        <v>13</v>
      </c>
      <c r="J72" s="90">
        <v>75</v>
      </c>
      <c r="K72" s="90">
        <v>15</v>
      </c>
      <c r="L72" s="111">
        <v>0</v>
      </c>
      <c r="M72" s="94">
        <v>-62</v>
      </c>
      <c r="N72" s="95">
        <f>SUM(F72:M72)</f>
        <v>116</v>
      </c>
      <c r="O72" s="110" t="s">
        <v>306</v>
      </c>
    </row>
    <row r="73" spans="1:15" ht="15.75">
      <c r="A73" s="29">
        <v>44</v>
      </c>
      <c r="B73" s="29" t="s">
        <v>36</v>
      </c>
      <c r="C73" s="29" t="s">
        <v>105</v>
      </c>
      <c r="D73" s="29" t="s">
        <v>104</v>
      </c>
      <c r="E73" s="29" t="s">
        <v>91</v>
      </c>
      <c r="F73" s="90">
        <v>0</v>
      </c>
      <c r="G73" s="90">
        <v>0</v>
      </c>
      <c r="H73" s="90">
        <v>75</v>
      </c>
      <c r="I73" s="90">
        <v>5</v>
      </c>
      <c r="J73" s="90">
        <v>30</v>
      </c>
      <c r="K73" s="90">
        <v>10</v>
      </c>
      <c r="L73" s="112">
        <v>-3.5</v>
      </c>
      <c r="M73" s="94">
        <v>0</v>
      </c>
      <c r="N73" s="95">
        <f>SUM(F73:M73)</f>
        <v>116.5</v>
      </c>
      <c r="O73" s="110" t="s">
        <v>235</v>
      </c>
    </row>
    <row r="74" spans="1:15" ht="15.75">
      <c r="A74" s="29">
        <v>90</v>
      </c>
      <c r="B74" s="29" t="s">
        <v>36</v>
      </c>
      <c r="C74" s="29" t="s">
        <v>168</v>
      </c>
      <c r="D74" s="29" t="s">
        <v>115</v>
      </c>
      <c r="E74" s="29" t="s">
        <v>91</v>
      </c>
      <c r="F74" s="90">
        <v>0</v>
      </c>
      <c r="G74" s="90">
        <v>0</v>
      </c>
      <c r="H74" s="90">
        <v>33</v>
      </c>
      <c r="I74" s="90">
        <v>4</v>
      </c>
      <c r="J74" s="90">
        <v>75</v>
      </c>
      <c r="K74" s="90">
        <v>75</v>
      </c>
      <c r="L74" s="112">
        <v>-7</v>
      </c>
      <c r="M74" s="94">
        <v>-62</v>
      </c>
      <c r="N74" s="95">
        <f>SUM(F74:M74)</f>
        <v>118</v>
      </c>
      <c r="O74" s="110" t="s">
        <v>238</v>
      </c>
    </row>
    <row r="75" spans="1:15" ht="26.25">
      <c r="A75" s="29">
        <v>32</v>
      </c>
      <c r="B75" s="29" t="s">
        <v>36</v>
      </c>
      <c r="C75" s="29" t="s">
        <v>87</v>
      </c>
      <c r="D75" s="29" t="s">
        <v>63</v>
      </c>
      <c r="E75" s="29" t="s">
        <v>221</v>
      </c>
      <c r="F75" s="90">
        <v>0</v>
      </c>
      <c r="G75" s="90">
        <v>0</v>
      </c>
      <c r="H75" s="90">
        <v>6</v>
      </c>
      <c r="I75" s="90">
        <v>33</v>
      </c>
      <c r="J75" s="90">
        <v>9</v>
      </c>
      <c r="K75" s="90">
        <v>75</v>
      </c>
      <c r="L75" s="90">
        <v>0</v>
      </c>
      <c r="M75" s="94">
        <v>0</v>
      </c>
      <c r="N75" s="95">
        <f>SUM(F75:M75)</f>
        <v>123</v>
      </c>
      <c r="O75" s="110" t="s">
        <v>198</v>
      </c>
    </row>
    <row r="76" spans="1:15" ht="15.75">
      <c r="A76" s="29">
        <v>77</v>
      </c>
      <c r="B76" s="29" t="s">
        <v>36</v>
      </c>
      <c r="C76" s="29" t="s">
        <v>140</v>
      </c>
      <c r="D76" s="29" t="s">
        <v>141</v>
      </c>
      <c r="E76" s="29" t="s">
        <v>91</v>
      </c>
      <c r="F76" s="90">
        <v>0</v>
      </c>
      <c r="G76" s="90">
        <v>0</v>
      </c>
      <c r="H76" s="90">
        <v>75</v>
      </c>
      <c r="I76" s="90">
        <v>28</v>
      </c>
      <c r="J76" s="90">
        <v>15</v>
      </c>
      <c r="K76" s="90">
        <v>75</v>
      </c>
      <c r="L76" s="90">
        <v>0</v>
      </c>
      <c r="M76" s="94">
        <v>-60</v>
      </c>
      <c r="N76" s="95">
        <f>SUM(F76:M76)</f>
        <v>133</v>
      </c>
      <c r="O76" s="110" t="s">
        <v>239</v>
      </c>
    </row>
    <row r="77" spans="1:15" ht="15.75">
      <c r="A77" s="29">
        <v>52</v>
      </c>
      <c r="B77" s="29" t="s">
        <v>36</v>
      </c>
      <c r="C77" s="29" t="s">
        <v>114</v>
      </c>
      <c r="D77" s="29" t="s">
        <v>115</v>
      </c>
      <c r="E77" s="29" t="s">
        <v>91</v>
      </c>
      <c r="F77" s="90">
        <v>0</v>
      </c>
      <c r="G77" s="90">
        <v>0</v>
      </c>
      <c r="H77" s="90">
        <v>16</v>
      </c>
      <c r="I77" s="90">
        <v>27</v>
      </c>
      <c r="J77" s="90">
        <v>25</v>
      </c>
      <c r="K77" s="90">
        <v>75</v>
      </c>
      <c r="L77" s="90">
        <v>0</v>
      </c>
      <c r="M77" s="94">
        <v>0</v>
      </c>
      <c r="N77" s="95">
        <f>SUM(F77:M77)</f>
        <v>143</v>
      </c>
      <c r="O77" s="110" t="s">
        <v>240</v>
      </c>
    </row>
    <row r="78" spans="1:15" ht="15.75">
      <c r="A78" s="29">
        <v>53</v>
      </c>
      <c r="B78" s="29" t="s">
        <v>36</v>
      </c>
      <c r="C78" s="29" t="s">
        <v>116</v>
      </c>
      <c r="D78" s="29" t="s">
        <v>115</v>
      </c>
      <c r="E78" s="29" t="s">
        <v>91</v>
      </c>
      <c r="F78" s="90">
        <v>0</v>
      </c>
      <c r="G78" s="90">
        <v>0</v>
      </c>
      <c r="H78" s="90">
        <v>19</v>
      </c>
      <c r="I78" s="90">
        <v>26</v>
      </c>
      <c r="J78" s="90">
        <v>26</v>
      </c>
      <c r="K78" s="90">
        <v>75</v>
      </c>
      <c r="L78" s="90">
        <v>0</v>
      </c>
      <c r="M78" s="94">
        <v>0</v>
      </c>
      <c r="N78" s="95">
        <f>SUM(F78:M78)</f>
        <v>146</v>
      </c>
      <c r="O78" s="110" t="s">
        <v>241</v>
      </c>
    </row>
    <row r="79" spans="1:15" ht="15.75">
      <c r="A79" s="29">
        <v>82</v>
      </c>
      <c r="B79" s="29" t="s">
        <v>36</v>
      </c>
      <c r="C79" s="29" t="s">
        <v>145</v>
      </c>
      <c r="D79" s="29" t="s">
        <v>141</v>
      </c>
      <c r="E79" s="29" t="s">
        <v>91</v>
      </c>
      <c r="F79" s="90">
        <v>0</v>
      </c>
      <c r="G79" s="90">
        <v>0</v>
      </c>
      <c r="H79" s="90">
        <v>34</v>
      </c>
      <c r="I79" s="90">
        <v>75</v>
      </c>
      <c r="J79" s="90">
        <v>28</v>
      </c>
      <c r="K79" s="90">
        <v>18</v>
      </c>
      <c r="L79" s="90">
        <v>0</v>
      </c>
      <c r="M79" s="94">
        <v>0</v>
      </c>
      <c r="N79" s="95">
        <f>SUM(F79:M79)</f>
        <v>155</v>
      </c>
      <c r="O79" s="110" t="s">
        <v>200</v>
      </c>
    </row>
    <row r="80" spans="1:15" ht="15.75">
      <c r="A80" s="29">
        <v>11</v>
      </c>
      <c r="B80" s="29" t="s">
        <v>36</v>
      </c>
      <c r="C80" s="29" t="s">
        <v>59</v>
      </c>
      <c r="D80" s="29" t="s">
        <v>56</v>
      </c>
      <c r="E80" s="29" t="s">
        <v>48</v>
      </c>
      <c r="F80" s="90">
        <v>-62</v>
      </c>
      <c r="G80" s="90">
        <v>0</v>
      </c>
      <c r="H80" s="90">
        <v>75</v>
      </c>
      <c r="I80" s="90">
        <v>9</v>
      </c>
      <c r="J80" s="90">
        <v>75</v>
      </c>
      <c r="K80" s="90">
        <v>75</v>
      </c>
      <c r="L80" s="90">
        <v>-10.5</v>
      </c>
      <c r="M80" s="94">
        <v>0</v>
      </c>
      <c r="N80" s="95">
        <f>SUM(F80:M80)</f>
        <v>161.5</v>
      </c>
      <c r="O80" s="110" t="s">
        <v>242</v>
      </c>
    </row>
    <row r="81" spans="1:15" ht="15.75">
      <c r="A81" s="29">
        <v>35</v>
      </c>
      <c r="B81" s="29" t="s">
        <v>36</v>
      </c>
      <c r="C81" s="29" t="s">
        <v>90</v>
      </c>
      <c r="D81" s="29" t="s">
        <v>92</v>
      </c>
      <c r="E81" s="29" t="s">
        <v>91</v>
      </c>
      <c r="F81" s="90">
        <v>0</v>
      </c>
      <c r="G81" s="90">
        <v>0</v>
      </c>
      <c r="H81" s="90">
        <v>75</v>
      </c>
      <c r="I81" s="90">
        <v>8</v>
      </c>
      <c r="J81" s="90">
        <v>6</v>
      </c>
      <c r="K81" s="90">
        <v>75</v>
      </c>
      <c r="L81" s="90">
        <v>0</v>
      </c>
      <c r="M81" s="94">
        <v>0</v>
      </c>
      <c r="N81" s="95">
        <f>SUM(F81:M81)</f>
        <v>164</v>
      </c>
      <c r="O81" s="110" t="s">
        <v>243</v>
      </c>
    </row>
    <row r="82" spans="1:15" ht="15.75">
      <c r="A82" s="29">
        <v>88</v>
      </c>
      <c r="B82" s="29" t="s">
        <v>36</v>
      </c>
      <c r="C82" s="29" t="s">
        <v>152</v>
      </c>
      <c r="D82" s="29" t="s">
        <v>151</v>
      </c>
      <c r="E82" s="29" t="s">
        <v>48</v>
      </c>
      <c r="F82" s="90">
        <v>0</v>
      </c>
      <c r="G82" s="90">
        <v>0</v>
      </c>
      <c r="H82" s="90">
        <v>17</v>
      </c>
      <c r="I82" s="90">
        <v>6</v>
      </c>
      <c r="J82" s="90">
        <v>75</v>
      </c>
      <c r="K82" s="90">
        <v>75</v>
      </c>
      <c r="L82" s="90">
        <v>0</v>
      </c>
      <c r="M82" s="94">
        <v>0</v>
      </c>
      <c r="N82" s="95">
        <f>SUM(F82:M82)</f>
        <v>173</v>
      </c>
      <c r="O82" s="110" t="s">
        <v>244</v>
      </c>
    </row>
    <row r="83" spans="1:15" ht="26.25">
      <c r="A83" s="29">
        <v>14</v>
      </c>
      <c r="B83" s="29" t="s">
        <v>36</v>
      </c>
      <c r="C83" s="29" t="s">
        <v>62</v>
      </c>
      <c r="D83" s="29" t="s">
        <v>63</v>
      </c>
      <c r="E83" s="29" t="s">
        <v>221</v>
      </c>
      <c r="F83" s="90">
        <v>-63</v>
      </c>
      <c r="G83" s="90">
        <v>0</v>
      </c>
      <c r="H83" s="90">
        <v>75</v>
      </c>
      <c r="I83" s="90">
        <v>75</v>
      </c>
      <c r="J83" s="90">
        <v>13</v>
      </c>
      <c r="K83" s="90">
        <v>75</v>
      </c>
      <c r="L83" s="90">
        <v>0</v>
      </c>
      <c r="M83" s="94">
        <v>0</v>
      </c>
      <c r="N83" s="95">
        <f>SUM(F83:M83)</f>
        <v>175</v>
      </c>
      <c r="O83" s="110" t="s">
        <v>310</v>
      </c>
    </row>
    <row r="84" spans="1:15" ht="15.75">
      <c r="A84" s="29">
        <v>46</v>
      </c>
      <c r="B84" s="29" t="s">
        <v>36</v>
      </c>
      <c r="C84" s="29" t="s">
        <v>107</v>
      </c>
      <c r="D84" s="29" t="s">
        <v>104</v>
      </c>
      <c r="E84" s="29" t="s">
        <v>91</v>
      </c>
      <c r="F84" s="90">
        <v>0</v>
      </c>
      <c r="G84" s="90">
        <v>0</v>
      </c>
      <c r="H84" s="90">
        <v>75</v>
      </c>
      <c r="I84" s="90">
        <v>15</v>
      </c>
      <c r="J84" s="90">
        <v>10</v>
      </c>
      <c r="K84" s="90">
        <v>75</v>
      </c>
      <c r="L84" s="90">
        <v>0</v>
      </c>
      <c r="M84" s="94">
        <v>0</v>
      </c>
      <c r="N84" s="95">
        <f>SUM(F84:M84)</f>
        <v>175</v>
      </c>
      <c r="O84" s="110" t="s">
        <v>310</v>
      </c>
    </row>
    <row r="85" spans="1:15" ht="15.75">
      <c r="A85" s="29">
        <v>95</v>
      </c>
      <c r="B85" s="29" t="s">
        <v>36</v>
      </c>
      <c r="C85" s="29" t="s">
        <v>159</v>
      </c>
      <c r="D85" s="29" t="s">
        <v>56</v>
      </c>
      <c r="E85" s="29" t="s">
        <v>48</v>
      </c>
      <c r="F85" s="90">
        <v>0</v>
      </c>
      <c r="G85" s="90">
        <v>0</v>
      </c>
      <c r="H85" s="90">
        <v>7</v>
      </c>
      <c r="I85" s="90">
        <v>19</v>
      </c>
      <c r="J85" s="90">
        <v>75</v>
      </c>
      <c r="K85" s="90">
        <v>75</v>
      </c>
      <c r="L85" s="111">
        <v>0</v>
      </c>
      <c r="M85" s="94">
        <v>0</v>
      </c>
      <c r="N85" s="95">
        <f>SUM(F85:M85)</f>
        <v>176</v>
      </c>
      <c r="O85" s="110" t="s">
        <v>247</v>
      </c>
    </row>
    <row r="86" spans="1:15" ht="15.75">
      <c r="A86" s="29">
        <v>47</v>
      </c>
      <c r="B86" s="29" t="s">
        <v>36</v>
      </c>
      <c r="C86" s="29" t="s">
        <v>108</v>
      </c>
      <c r="D86" s="29" t="s">
        <v>104</v>
      </c>
      <c r="E86" s="29" t="s">
        <v>91</v>
      </c>
      <c r="F86" s="90">
        <v>0</v>
      </c>
      <c r="G86" s="90">
        <v>0</v>
      </c>
      <c r="H86" s="90">
        <v>75</v>
      </c>
      <c r="I86" s="90">
        <v>75</v>
      </c>
      <c r="J86" s="90">
        <v>12</v>
      </c>
      <c r="K86" s="90">
        <v>18</v>
      </c>
      <c r="L86" s="90">
        <v>0</v>
      </c>
      <c r="M86" s="94">
        <v>0</v>
      </c>
      <c r="N86" s="95">
        <f>SUM(F86:M86)</f>
        <v>180</v>
      </c>
      <c r="O86" s="110" t="s">
        <v>201</v>
      </c>
    </row>
    <row r="87" spans="1:15" ht="15.75">
      <c r="A87" s="29">
        <v>75</v>
      </c>
      <c r="B87" s="29" t="s">
        <v>36</v>
      </c>
      <c r="C87" s="29" t="s">
        <v>139</v>
      </c>
      <c r="D87" s="29" t="s">
        <v>97</v>
      </c>
      <c r="E87" s="29" t="s">
        <v>127</v>
      </c>
      <c r="F87" s="90">
        <v>0</v>
      </c>
      <c r="G87" s="90">
        <v>0</v>
      </c>
      <c r="H87" s="90">
        <v>21</v>
      </c>
      <c r="I87" s="90">
        <v>22</v>
      </c>
      <c r="J87" s="90">
        <v>75</v>
      </c>
      <c r="K87" s="90">
        <v>75</v>
      </c>
      <c r="L87" s="112">
        <v>-3.5</v>
      </c>
      <c r="M87" s="94">
        <v>0</v>
      </c>
      <c r="N87" s="95">
        <f>SUM(F87:M87)</f>
        <v>189.5</v>
      </c>
      <c r="O87" s="110" t="s">
        <v>286</v>
      </c>
    </row>
    <row r="88" spans="1:15" ht="15.75">
      <c r="A88" s="29">
        <v>50</v>
      </c>
      <c r="B88" s="29" t="s">
        <v>36</v>
      </c>
      <c r="C88" s="29" t="s">
        <v>112</v>
      </c>
      <c r="D88" s="29" t="s">
        <v>110</v>
      </c>
      <c r="E88" s="29" t="s">
        <v>48</v>
      </c>
      <c r="F88" s="90">
        <v>0</v>
      </c>
      <c r="G88" s="90">
        <v>0</v>
      </c>
      <c r="H88" s="90">
        <v>25</v>
      </c>
      <c r="I88" s="90">
        <v>75</v>
      </c>
      <c r="J88" s="90">
        <v>21</v>
      </c>
      <c r="K88" s="90">
        <v>75</v>
      </c>
      <c r="L88" s="90">
        <v>0</v>
      </c>
      <c r="M88" s="94">
        <v>0</v>
      </c>
      <c r="N88" s="95">
        <f>SUM(F88:M88)</f>
        <v>196</v>
      </c>
      <c r="O88" s="110" t="s">
        <v>248</v>
      </c>
    </row>
    <row r="89" spans="1:15" ht="15.75">
      <c r="A89" s="29">
        <v>68</v>
      </c>
      <c r="B89" s="29" t="s">
        <v>36</v>
      </c>
      <c r="C89" s="29" t="s">
        <v>132</v>
      </c>
      <c r="D89" s="29" t="s">
        <v>115</v>
      </c>
      <c r="E89" s="29" t="s">
        <v>91</v>
      </c>
      <c r="F89" s="90">
        <v>0</v>
      </c>
      <c r="G89" s="90">
        <v>0</v>
      </c>
      <c r="H89" s="90">
        <v>32</v>
      </c>
      <c r="I89" s="90">
        <v>75</v>
      </c>
      <c r="J89" s="90">
        <v>17</v>
      </c>
      <c r="K89" s="90">
        <v>75</v>
      </c>
      <c r="L89" s="90">
        <v>0</v>
      </c>
      <c r="M89" s="94">
        <v>0</v>
      </c>
      <c r="N89" s="95">
        <f>SUM(F89:M89)</f>
        <v>199</v>
      </c>
      <c r="O89" s="110" t="s">
        <v>249</v>
      </c>
    </row>
    <row r="90" spans="1:15" ht="15.75">
      <c r="A90" s="29">
        <v>40</v>
      </c>
      <c r="B90" s="29" t="s">
        <v>36</v>
      </c>
      <c r="C90" s="29" t="s">
        <v>98</v>
      </c>
      <c r="D90" s="29" t="s">
        <v>100</v>
      </c>
      <c r="E90" s="29" t="s">
        <v>91</v>
      </c>
      <c r="F90" s="90">
        <v>0</v>
      </c>
      <c r="G90" s="90">
        <v>0</v>
      </c>
      <c r="H90" s="90">
        <v>75</v>
      </c>
      <c r="I90" s="90">
        <v>75</v>
      </c>
      <c r="J90" s="90">
        <v>1</v>
      </c>
      <c r="K90" s="90">
        <v>75</v>
      </c>
      <c r="L90" s="90">
        <v>0</v>
      </c>
      <c r="M90" s="94">
        <v>0</v>
      </c>
      <c r="N90" s="95">
        <f>SUM(F90:M90)</f>
        <v>226</v>
      </c>
      <c r="O90" s="110" t="s">
        <v>250</v>
      </c>
    </row>
    <row r="91" spans="1:15" ht="15.75">
      <c r="A91" s="29">
        <v>41</v>
      </c>
      <c r="B91" s="29" t="s">
        <v>36</v>
      </c>
      <c r="C91" s="29" t="s">
        <v>101</v>
      </c>
      <c r="D91" s="29" t="s">
        <v>100</v>
      </c>
      <c r="E91" s="29" t="s">
        <v>91</v>
      </c>
      <c r="F91" s="90">
        <v>0</v>
      </c>
      <c r="G91" s="90">
        <v>0</v>
      </c>
      <c r="H91" s="90">
        <v>75</v>
      </c>
      <c r="I91" s="90">
        <v>75</v>
      </c>
      <c r="J91" s="90">
        <v>2</v>
      </c>
      <c r="K91" s="90">
        <v>75</v>
      </c>
      <c r="L91" s="90">
        <v>0</v>
      </c>
      <c r="M91" s="94">
        <v>0</v>
      </c>
      <c r="N91" s="95">
        <f>SUM(F91:M91)</f>
        <v>227</v>
      </c>
      <c r="O91" s="110" t="s">
        <v>251</v>
      </c>
    </row>
    <row r="92" spans="1:15" ht="15.75">
      <c r="A92" s="29">
        <v>92</v>
      </c>
      <c r="B92" s="29" t="s">
        <v>36</v>
      </c>
      <c r="C92" s="29" t="s">
        <v>156</v>
      </c>
      <c r="D92" s="29" t="s">
        <v>104</v>
      </c>
      <c r="E92" s="29" t="s">
        <v>91</v>
      </c>
      <c r="F92" s="90">
        <v>0</v>
      </c>
      <c r="G92" s="90">
        <v>0</v>
      </c>
      <c r="H92" s="90">
        <v>75</v>
      </c>
      <c r="I92" s="90">
        <v>75</v>
      </c>
      <c r="J92" s="90">
        <v>3</v>
      </c>
      <c r="K92" s="90">
        <v>75</v>
      </c>
      <c r="L92" s="90">
        <v>0</v>
      </c>
      <c r="M92" s="94">
        <v>0</v>
      </c>
      <c r="N92" s="95">
        <f>SUM(F92:M92)</f>
        <v>228</v>
      </c>
      <c r="O92" s="110" t="s">
        <v>252</v>
      </c>
    </row>
    <row r="93" spans="1:15" ht="15.75">
      <c r="A93" s="29">
        <v>76</v>
      </c>
      <c r="B93" s="29" t="s">
        <v>36</v>
      </c>
      <c r="C93" s="29" t="s">
        <v>138</v>
      </c>
      <c r="D93" s="29" t="s">
        <v>92</v>
      </c>
      <c r="E93" s="29" t="s">
        <v>91</v>
      </c>
      <c r="F93" s="90">
        <v>0</v>
      </c>
      <c r="G93" s="90">
        <v>0</v>
      </c>
      <c r="H93" s="90">
        <v>75</v>
      </c>
      <c r="I93" s="90">
        <v>7</v>
      </c>
      <c r="J93" s="90">
        <v>75</v>
      </c>
      <c r="K93" s="90">
        <v>75</v>
      </c>
      <c r="L93" s="90">
        <v>0</v>
      </c>
      <c r="M93" s="94">
        <v>0</v>
      </c>
      <c r="N93" s="95">
        <f>SUM(F93:M93)</f>
        <v>232</v>
      </c>
      <c r="O93" s="110" t="s">
        <v>253</v>
      </c>
    </row>
    <row r="94" spans="1:15" ht="15.75">
      <c r="A94" s="29">
        <v>51</v>
      </c>
      <c r="B94" s="29" t="s">
        <v>36</v>
      </c>
      <c r="C94" s="29" t="s">
        <v>113</v>
      </c>
      <c r="D94" s="29" t="s">
        <v>100</v>
      </c>
      <c r="E94" s="29" t="s">
        <v>91</v>
      </c>
      <c r="F94" s="90">
        <v>0</v>
      </c>
      <c r="G94" s="90">
        <v>0</v>
      </c>
      <c r="H94" s="90">
        <v>75</v>
      </c>
      <c r="I94" s="90">
        <v>75</v>
      </c>
      <c r="J94" s="90">
        <v>11</v>
      </c>
      <c r="K94" s="90">
        <v>75</v>
      </c>
      <c r="L94" s="90">
        <v>0</v>
      </c>
      <c r="M94" s="94">
        <v>0</v>
      </c>
      <c r="N94" s="95">
        <f>SUM(F94:M94)</f>
        <v>236</v>
      </c>
      <c r="O94" s="110" t="s">
        <v>254</v>
      </c>
    </row>
    <row r="95" spans="1:15" ht="15.75">
      <c r="A95" s="29">
        <v>103</v>
      </c>
      <c r="B95" s="29" t="s">
        <v>36</v>
      </c>
      <c r="C95" s="29" t="s">
        <v>167</v>
      </c>
      <c r="D95" s="29" t="s">
        <v>205</v>
      </c>
      <c r="E95" s="29" t="s">
        <v>48</v>
      </c>
      <c r="F95" s="90">
        <v>0</v>
      </c>
      <c r="G95" s="90">
        <v>0</v>
      </c>
      <c r="H95" s="90">
        <v>75</v>
      </c>
      <c r="I95" s="90">
        <v>16</v>
      </c>
      <c r="J95" s="90">
        <v>75</v>
      </c>
      <c r="K95" s="90">
        <v>75</v>
      </c>
      <c r="L95" s="90">
        <v>0</v>
      </c>
      <c r="M95" s="94">
        <v>0</v>
      </c>
      <c r="N95" s="95">
        <f>SUM(F95:M95)</f>
        <v>241</v>
      </c>
      <c r="O95" s="110" t="s">
        <v>309</v>
      </c>
    </row>
    <row r="96" spans="1:15" ht="15.75">
      <c r="A96" s="29">
        <v>27</v>
      </c>
      <c r="B96" s="29" t="s">
        <v>36</v>
      </c>
      <c r="C96" s="29" t="s">
        <v>78</v>
      </c>
      <c r="D96" s="29" t="s">
        <v>77</v>
      </c>
      <c r="E96" s="29" t="s">
        <v>48</v>
      </c>
      <c r="F96" s="90">
        <v>0</v>
      </c>
      <c r="G96" s="90">
        <v>0</v>
      </c>
      <c r="H96" s="90">
        <v>75</v>
      </c>
      <c r="I96" s="90">
        <v>75</v>
      </c>
      <c r="J96" s="90">
        <v>19</v>
      </c>
      <c r="K96" s="90">
        <v>75</v>
      </c>
      <c r="L96" s="111">
        <v>0</v>
      </c>
      <c r="M96" s="94">
        <v>0</v>
      </c>
      <c r="N96" s="95">
        <f>SUM(F96:M96)</f>
        <v>244</v>
      </c>
      <c r="O96" s="110" t="s">
        <v>194</v>
      </c>
    </row>
    <row r="97" spans="1:15" ht="15.75">
      <c r="A97" s="29">
        <v>98</v>
      </c>
      <c r="B97" s="29" t="s">
        <v>36</v>
      </c>
      <c r="C97" s="29" t="s">
        <v>162</v>
      </c>
      <c r="D97" s="29" t="s">
        <v>92</v>
      </c>
      <c r="E97" s="29" t="s">
        <v>91</v>
      </c>
      <c r="F97" s="90">
        <v>0</v>
      </c>
      <c r="G97" s="90">
        <v>0</v>
      </c>
      <c r="H97" s="90">
        <v>75</v>
      </c>
      <c r="I97" s="90">
        <v>20</v>
      </c>
      <c r="J97" s="90">
        <v>75</v>
      </c>
      <c r="K97" s="90">
        <v>75</v>
      </c>
      <c r="L97" s="90">
        <v>0</v>
      </c>
      <c r="M97" s="94">
        <v>0</v>
      </c>
      <c r="N97" s="95">
        <f>SUM(F97:M97)</f>
        <v>245</v>
      </c>
      <c r="O97" s="110" t="s">
        <v>194</v>
      </c>
    </row>
    <row r="98" spans="1:15" ht="26.25">
      <c r="A98" s="29">
        <v>55</v>
      </c>
      <c r="B98" s="29" t="s">
        <v>36</v>
      </c>
      <c r="C98" s="29" t="s">
        <v>118</v>
      </c>
      <c r="D98" s="29" t="s">
        <v>100</v>
      </c>
      <c r="E98" s="29" t="s">
        <v>99</v>
      </c>
      <c r="F98" s="90">
        <v>0</v>
      </c>
      <c r="G98" s="90">
        <v>0</v>
      </c>
      <c r="H98" s="90">
        <v>75</v>
      </c>
      <c r="I98" s="90">
        <v>75</v>
      </c>
      <c r="J98" s="90">
        <v>22</v>
      </c>
      <c r="K98" s="90">
        <v>75</v>
      </c>
      <c r="L98" s="90">
        <v>0</v>
      </c>
      <c r="M98" s="94">
        <v>0</v>
      </c>
      <c r="N98" s="95">
        <f>SUM(F98:M98)</f>
        <v>247</v>
      </c>
      <c r="O98" s="110" t="s">
        <v>195</v>
      </c>
    </row>
    <row r="99" spans="1:15" ht="15.75">
      <c r="A99" s="29">
        <v>64</v>
      </c>
      <c r="B99" s="29" t="s">
        <v>36</v>
      </c>
      <c r="C99" s="29" t="s">
        <v>126</v>
      </c>
      <c r="D99" s="29" t="s">
        <v>97</v>
      </c>
      <c r="E99" s="29" t="s">
        <v>48</v>
      </c>
      <c r="F99" s="90">
        <v>0</v>
      </c>
      <c r="G99" s="90">
        <v>0</v>
      </c>
      <c r="H99" s="90">
        <v>22</v>
      </c>
      <c r="I99" s="90">
        <v>75</v>
      </c>
      <c r="J99" s="90">
        <v>75</v>
      </c>
      <c r="K99" s="90">
        <v>75</v>
      </c>
      <c r="L99" s="90">
        <v>0</v>
      </c>
      <c r="M99" s="94">
        <v>0</v>
      </c>
      <c r="N99" s="95">
        <f>SUM(F99:M99)</f>
        <v>247</v>
      </c>
      <c r="O99" s="110" t="s">
        <v>195</v>
      </c>
    </row>
    <row r="100" spans="1:15" ht="15.75">
      <c r="A100" s="29">
        <v>43</v>
      </c>
      <c r="B100" s="29" t="s">
        <v>36</v>
      </c>
      <c r="C100" s="29" t="s">
        <v>103</v>
      </c>
      <c r="D100" s="29" t="s">
        <v>104</v>
      </c>
      <c r="E100" s="29" t="s">
        <v>91</v>
      </c>
      <c r="F100" s="90">
        <v>0</v>
      </c>
      <c r="G100" s="90">
        <v>0</v>
      </c>
      <c r="H100" s="90">
        <v>75</v>
      </c>
      <c r="I100" s="90">
        <v>75</v>
      </c>
      <c r="J100" s="90">
        <v>27</v>
      </c>
      <c r="K100" s="90">
        <v>75</v>
      </c>
      <c r="L100" s="90">
        <v>0</v>
      </c>
      <c r="M100" s="94">
        <v>0</v>
      </c>
      <c r="N100" s="95">
        <f>SUM(F100:M100)</f>
        <v>252</v>
      </c>
      <c r="O100" s="110" t="s">
        <v>291</v>
      </c>
    </row>
    <row r="101" spans="1:15" ht="15.75">
      <c r="A101" s="29">
        <v>94</v>
      </c>
      <c r="B101" s="29" t="s">
        <v>36</v>
      </c>
      <c r="C101" s="29" t="s">
        <v>158</v>
      </c>
      <c r="D101" s="29" t="s">
        <v>56</v>
      </c>
      <c r="E101" s="29" t="s">
        <v>48</v>
      </c>
      <c r="F101" s="90">
        <v>0</v>
      </c>
      <c r="G101" s="90">
        <v>0</v>
      </c>
      <c r="H101" s="90">
        <v>27</v>
      </c>
      <c r="I101" s="90">
        <v>75</v>
      </c>
      <c r="J101" s="90">
        <v>75</v>
      </c>
      <c r="K101" s="90">
        <v>75</v>
      </c>
      <c r="L101" s="90">
        <v>0</v>
      </c>
      <c r="M101" s="94">
        <v>0</v>
      </c>
      <c r="N101" s="95">
        <f>SUM(F101:M101)</f>
        <v>252</v>
      </c>
      <c r="O101" s="110" t="s">
        <v>291</v>
      </c>
    </row>
    <row r="102" spans="1:15" ht="15.75">
      <c r="A102" s="29">
        <v>66</v>
      </c>
      <c r="B102" s="29" t="s">
        <v>36</v>
      </c>
      <c r="C102" s="29" t="s">
        <v>128</v>
      </c>
      <c r="D102" s="29" t="s">
        <v>97</v>
      </c>
      <c r="E102" s="29" t="s">
        <v>48</v>
      </c>
      <c r="F102" s="90">
        <v>0</v>
      </c>
      <c r="G102" s="90">
        <v>0</v>
      </c>
      <c r="H102" s="90">
        <v>29</v>
      </c>
      <c r="I102" s="90">
        <v>75</v>
      </c>
      <c r="J102" s="90">
        <v>75</v>
      </c>
      <c r="K102" s="90">
        <v>75</v>
      </c>
      <c r="L102" s="90">
        <v>0</v>
      </c>
      <c r="M102" s="94">
        <v>0</v>
      </c>
      <c r="N102" s="95">
        <f>SUM(F102:M102)</f>
        <v>254</v>
      </c>
      <c r="O102" s="110" t="s">
        <v>292</v>
      </c>
    </row>
    <row r="103" spans="1:15" ht="15.75">
      <c r="A103" s="29">
        <v>100</v>
      </c>
      <c r="B103" s="29" t="s">
        <v>36</v>
      </c>
      <c r="C103" s="29" t="s">
        <v>164</v>
      </c>
      <c r="D103" s="29" t="s">
        <v>205</v>
      </c>
      <c r="E103" s="29" t="s">
        <v>48</v>
      </c>
      <c r="F103" s="90">
        <v>0</v>
      </c>
      <c r="G103" s="90">
        <v>0</v>
      </c>
      <c r="H103" s="90">
        <v>75</v>
      </c>
      <c r="I103" s="90">
        <v>29</v>
      </c>
      <c r="J103" s="90">
        <v>75</v>
      </c>
      <c r="K103" s="90">
        <v>75</v>
      </c>
      <c r="L103" s="90">
        <v>0</v>
      </c>
      <c r="M103" s="94">
        <v>0</v>
      </c>
      <c r="N103" s="95">
        <f>SUM(F103:M103)</f>
        <v>254</v>
      </c>
      <c r="O103" s="110" t="s">
        <v>292</v>
      </c>
    </row>
    <row r="104" spans="1:15" ht="15.75">
      <c r="A104" s="29">
        <v>79</v>
      </c>
      <c r="B104" s="29" t="s">
        <v>36</v>
      </c>
      <c r="C104" s="29" t="s">
        <v>143</v>
      </c>
      <c r="D104" s="29" t="s">
        <v>141</v>
      </c>
      <c r="E104" s="29" t="s">
        <v>91</v>
      </c>
      <c r="F104" s="90">
        <v>0</v>
      </c>
      <c r="G104" s="90">
        <v>0</v>
      </c>
      <c r="H104" s="90">
        <v>30</v>
      </c>
      <c r="I104" s="90">
        <v>75</v>
      </c>
      <c r="J104" s="90">
        <v>75</v>
      </c>
      <c r="K104" s="90">
        <v>75</v>
      </c>
      <c r="L104" s="90">
        <v>0</v>
      </c>
      <c r="M104" s="94">
        <v>0</v>
      </c>
      <c r="N104" s="95">
        <f>SUM(F104:M104)</f>
        <v>255</v>
      </c>
      <c r="O104" s="110" t="s">
        <v>293</v>
      </c>
    </row>
    <row r="105" spans="1:15" ht="15.75">
      <c r="A105" s="29">
        <v>59</v>
      </c>
      <c r="B105" s="29" t="s">
        <v>36</v>
      </c>
      <c r="C105" s="29" t="s">
        <v>122</v>
      </c>
      <c r="D105" s="29" t="s">
        <v>115</v>
      </c>
      <c r="E105" s="29" t="s">
        <v>91</v>
      </c>
      <c r="F105" s="90">
        <v>0</v>
      </c>
      <c r="G105" s="90">
        <v>0</v>
      </c>
      <c r="H105" s="90">
        <v>75</v>
      </c>
      <c r="I105" s="90">
        <v>75</v>
      </c>
      <c r="J105" s="90">
        <v>31</v>
      </c>
      <c r="K105" s="90">
        <v>75</v>
      </c>
      <c r="L105" s="90">
        <v>0</v>
      </c>
      <c r="M105" s="94">
        <v>0</v>
      </c>
      <c r="N105" s="95">
        <f>SUM(F105:M105)</f>
        <v>256</v>
      </c>
      <c r="O105" s="110" t="s">
        <v>294</v>
      </c>
    </row>
    <row r="106" spans="1:15" ht="15.75">
      <c r="A106" s="29">
        <v>73</v>
      </c>
      <c r="B106" s="29" t="s">
        <v>36</v>
      </c>
      <c r="C106" s="29" t="s">
        <v>136</v>
      </c>
      <c r="D106" s="29" t="s">
        <v>115</v>
      </c>
      <c r="E106" s="29" t="s">
        <v>91</v>
      </c>
      <c r="F106" s="90">
        <v>0</v>
      </c>
      <c r="G106" s="90">
        <v>0</v>
      </c>
      <c r="H106" s="90">
        <v>75</v>
      </c>
      <c r="I106" s="90">
        <v>75</v>
      </c>
      <c r="J106" s="90">
        <v>35</v>
      </c>
      <c r="K106" s="90">
        <v>75</v>
      </c>
      <c r="L106" s="90">
        <v>0</v>
      </c>
      <c r="M106" s="94">
        <v>0</v>
      </c>
      <c r="N106" s="95">
        <f>SUM(F106:M106)</f>
        <v>260</v>
      </c>
      <c r="O106" s="110" t="s">
        <v>295</v>
      </c>
    </row>
    <row r="107" spans="1:15" ht="15.75">
      <c r="A107" s="29">
        <v>78</v>
      </c>
      <c r="B107" s="29" t="s">
        <v>36</v>
      </c>
      <c r="C107" s="29" t="s">
        <v>142</v>
      </c>
      <c r="D107" s="29" t="s">
        <v>141</v>
      </c>
      <c r="E107" s="29" t="s">
        <v>91</v>
      </c>
      <c r="F107" s="90">
        <v>0</v>
      </c>
      <c r="G107" s="90">
        <v>0</v>
      </c>
      <c r="H107" s="90">
        <v>35</v>
      </c>
      <c r="I107" s="90">
        <v>75</v>
      </c>
      <c r="J107" s="90">
        <v>75</v>
      </c>
      <c r="K107" s="90">
        <v>75</v>
      </c>
      <c r="L107" s="90">
        <v>0</v>
      </c>
      <c r="M107" s="94">
        <v>0</v>
      </c>
      <c r="N107" s="95">
        <f>SUM(F107:M107)</f>
        <v>260</v>
      </c>
      <c r="O107" s="110" t="s">
        <v>295</v>
      </c>
    </row>
    <row r="108" spans="1:15" ht="15.75">
      <c r="A108" s="29">
        <v>89</v>
      </c>
      <c r="B108" s="29" t="s">
        <v>36</v>
      </c>
      <c r="C108" s="29" t="s">
        <v>153</v>
      </c>
      <c r="D108" s="29" t="s">
        <v>115</v>
      </c>
      <c r="E108" s="29" t="s">
        <v>91</v>
      </c>
      <c r="F108" s="90">
        <v>0</v>
      </c>
      <c r="G108" s="90">
        <v>0</v>
      </c>
      <c r="H108" s="90">
        <v>75</v>
      </c>
      <c r="I108" s="90">
        <v>75</v>
      </c>
      <c r="J108" s="90">
        <v>36</v>
      </c>
      <c r="K108" s="90">
        <v>75</v>
      </c>
      <c r="L108" s="90">
        <v>0</v>
      </c>
      <c r="M108" s="94">
        <v>0</v>
      </c>
      <c r="N108" s="95">
        <f>SUM(F108:M108)</f>
        <v>261</v>
      </c>
      <c r="O108" s="110" t="s">
        <v>296</v>
      </c>
    </row>
    <row r="109" spans="1:15" ht="15.75">
      <c r="A109" s="29">
        <v>15</v>
      </c>
      <c r="B109" s="29" t="s">
        <v>36</v>
      </c>
      <c r="C109" s="29" t="s">
        <v>64</v>
      </c>
      <c r="D109" s="29" t="s">
        <v>65</v>
      </c>
      <c r="E109" s="29" t="s">
        <v>221</v>
      </c>
      <c r="F109" s="90">
        <v>0</v>
      </c>
      <c r="G109" s="90">
        <v>0</v>
      </c>
      <c r="H109" s="90">
        <v>75</v>
      </c>
      <c r="I109" s="90">
        <v>75</v>
      </c>
      <c r="J109" s="90">
        <v>75</v>
      </c>
      <c r="K109" s="90">
        <v>75</v>
      </c>
      <c r="L109" s="90">
        <v>0</v>
      </c>
      <c r="M109" s="94">
        <v>0</v>
      </c>
      <c r="N109" s="95">
        <f>SUM(F109:M109)</f>
        <v>300</v>
      </c>
      <c r="O109" s="110" t="s">
        <v>297</v>
      </c>
    </row>
    <row r="110" spans="1:15" ht="15.75">
      <c r="A110" s="29">
        <v>16</v>
      </c>
      <c r="B110" s="29" t="s">
        <v>36</v>
      </c>
      <c r="C110" s="29" t="s">
        <v>66</v>
      </c>
      <c r="D110" s="29" t="s">
        <v>65</v>
      </c>
      <c r="E110" s="29" t="s">
        <v>221</v>
      </c>
      <c r="F110" s="90">
        <v>0</v>
      </c>
      <c r="G110" s="90">
        <v>0</v>
      </c>
      <c r="H110" s="90">
        <v>75</v>
      </c>
      <c r="I110" s="90">
        <v>75</v>
      </c>
      <c r="J110" s="90">
        <v>75</v>
      </c>
      <c r="K110" s="90">
        <v>75</v>
      </c>
      <c r="L110" s="90">
        <v>0</v>
      </c>
      <c r="M110" s="94">
        <v>0</v>
      </c>
      <c r="N110" s="95">
        <f>SUM(F110:M110)</f>
        <v>300</v>
      </c>
      <c r="O110" s="110" t="s">
        <v>297</v>
      </c>
    </row>
    <row r="111" spans="1:15" ht="31.5" customHeight="1">
      <c r="A111" s="29">
        <v>17</v>
      </c>
      <c r="B111" s="29" t="s">
        <v>36</v>
      </c>
      <c r="C111" s="29" t="s">
        <v>67</v>
      </c>
      <c r="D111" s="29" t="s">
        <v>65</v>
      </c>
      <c r="E111" s="29" t="s">
        <v>221</v>
      </c>
      <c r="F111" s="90">
        <v>0</v>
      </c>
      <c r="G111" s="90">
        <v>0</v>
      </c>
      <c r="H111" s="90">
        <v>75</v>
      </c>
      <c r="I111" s="90">
        <v>75</v>
      </c>
      <c r="J111" s="90">
        <v>75</v>
      </c>
      <c r="K111" s="90">
        <v>75</v>
      </c>
      <c r="L111" s="90">
        <v>0</v>
      </c>
      <c r="M111" s="94">
        <v>0</v>
      </c>
      <c r="N111" s="95">
        <f>SUM(F111:M111)</f>
        <v>300</v>
      </c>
      <c r="O111" s="110" t="s">
        <v>297</v>
      </c>
    </row>
    <row r="112" spans="1:15" ht="34.5" customHeight="1" thickBot="1">
      <c r="A112" s="29">
        <v>85</v>
      </c>
      <c r="B112" s="29" t="s">
        <v>36</v>
      </c>
      <c r="C112" s="29" t="s">
        <v>148</v>
      </c>
      <c r="D112" s="29" t="s">
        <v>141</v>
      </c>
      <c r="E112" s="29" t="s">
        <v>91</v>
      </c>
      <c r="F112" s="90">
        <v>0</v>
      </c>
      <c r="G112" s="90">
        <v>0</v>
      </c>
      <c r="H112" s="90">
        <v>75</v>
      </c>
      <c r="I112" s="90">
        <v>75</v>
      </c>
      <c r="J112" s="90">
        <v>75</v>
      </c>
      <c r="K112" s="90">
        <v>75</v>
      </c>
      <c r="L112" s="90">
        <v>0</v>
      </c>
      <c r="M112" s="94">
        <v>0</v>
      </c>
      <c r="N112" s="96">
        <f>SUM(F112:M112)</f>
        <v>300</v>
      </c>
      <c r="O112" s="110" t="s">
        <v>297</v>
      </c>
    </row>
  </sheetData>
  <sheetProtection/>
  <mergeCells count="7">
    <mergeCell ref="A1:E1"/>
    <mergeCell ref="A3:K3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00390625" defaultRowHeight="12.75"/>
  <cols>
    <col min="3" max="3" width="27.75390625" style="0" customWidth="1"/>
    <col min="4" max="4" width="11.25390625" style="0" customWidth="1"/>
  </cols>
  <sheetData>
    <row r="1" spans="1:13" ht="20.25">
      <c r="A1" s="199"/>
      <c r="B1" s="199"/>
      <c r="C1" s="199"/>
      <c r="D1" s="199"/>
      <c r="E1" s="199"/>
      <c r="F1" s="14"/>
      <c r="G1" s="14"/>
      <c r="H1" s="14"/>
      <c r="I1" s="15"/>
      <c r="J1" s="15"/>
      <c r="K1" s="15"/>
      <c r="L1" s="15"/>
      <c r="M1" s="16"/>
    </row>
    <row r="2" spans="1:13" ht="20.25">
      <c r="A2" s="14"/>
      <c r="B2" s="14"/>
      <c r="C2" s="14"/>
      <c r="D2" s="14"/>
      <c r="E2" s="14"/>
      <c r="F2" s="14"/>
      <c r="G2" s="14"/>
      <c r="H2" s="14"/>
      <c r="I2" s="15"/>
      <c r="J2" s="15"/>
      <c r="K2" s="15"/>
      <c r="L2" s="15"/>
      <c r="M2" s="16"/>
    </row>
    <row r="3" spans="1:13" ht="21" thickBot="1">
      <c r="A3" s="200" t="s">
        <v>301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17"/>
      <c r="M3" s="16"/>
    </row>
    <row r="4" spans="1:13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56"/>
    </row>
    <row r="5" spans="1:13" ht="16.5" thickBot="1">
      <c r="A5" s="15"/>
      <c r="B5" s="15"/>
      <c r="C5" s="18" t="s">
        <v>16</v>
      </c>
      <c r="D5" s="19" t="s">
        <v>304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5" ht="31.5" customHeight="1" thickBot="1">
      <c r="A8" s="201" t="s">
        <v>17</v>
      </c>
      <c r="B8" s="203" t="s">
        <v>35</v>
      </c>
      <c r="C8" s="195" t="s">
        <v>18</v>
      </c>
      <c r="D8" s="195" t="s">
        <v>19</v>
      </c>
      <c r="E8" s="195" t="s">
        <v>20</v>
      </c>
      <c r="F8" s="97"/>
      <c r="G8" s="98"/>
      <c r="H8" s="98"/>
      <c r="I8" s="99"/>
      <c r="J8" s="97"/>
      <c r="K8" s="98"/>
      <c r="L8" s="99"/>
      <c r="M8" s="97"/>
      <c r="N8" s="100"/>
      <c r="O8" s="101"/>
    </row>
    <row r="9" spans="1:15" ht="79.5" thickBot="1">
      <c r="A9" s="202"/>
      <c r="B9" s="204"/>
      <c r="C9" s="196"/>
      <c r="D9" s="196"/>
      <c r="E9" s="248"/>
      <c r="F9" s="103" t="s">
        <v>183</v>
      </c>
      <c r="G9" s="132" t="s">
        <v>220</v>
      </c>
      <c r="H9" s="104" t="s">
        <v>178</v>
      </c>
      <c r="I9" s="105" t="s">
        <v>179</v>
      </c>
      <c r="J9" s="104" t="s">
        <v>180</v>
      </c>
      <c r="K9" s="104" t="s">
        <v>174</v>
      </c>
      <c r="L9" s="105" t="s">
        <v>181</v>
      </c>
      <c r="M9" s="106" t="s">
        <v>182</v>
      </c>
      <c r="N9" s="107" t="s">
        <v>30</v>
      </c>
      <c r="O9" s="108" t="s">
        <v>5</v>
      </c>
    </row>
    <row r="10" spans="1:15" ht="15.75">
      <c r="A10" s="29">
        <v>4</v>
      </c>
      <c r="B10" s="29" t="s">
        <v>36</v>
      </c>
      <c r="C10" s="29" t="s">
        <v>51</v>
      </c>
      <c r="D10" s="29" t="s">
        <v>52</v>
      </c>
      <c r="E10" s="29" t="s">
        <v>48</v>
      </c>
      <c r="F10" s="90">
        <v>-60</v>
      </c>
      <c r="G10" s="90">
        <v>0</v>
      </c>
      <c r="H10" s="90">
        <v>15</v>
      </c>
      <c r="I10" s="90">
        <v>21</v>
      </c>
      <c r="J10" s="90">
        <v>14</v>
      </c>
      <c r="K10" s="90">
        <v>6</v>
      </c>
      <c r="L10" s="90">
        <v>0</v>
      </c>
      <c r="M10" s="94">
        <v>-59</v>
      </c>
      <c r="N10" s="95">
        <f>SUM(F10:M10)</f>
        <v>-63</v>
      </c>
      <c r="O10" s="109">
        <v>1</v>
      </c>
    </row>
    <row r="11" spans="1:15" ht="15.75">
      <c r="A11" s="29">
        <v>5</v>
      </c>
      <c r="B11" s="29" t="s">
        <v>36</v>
      </c>
      <c r="C11" s="29" t="s">
        <v>53</v>
      </c>
      <c r="D11" s="29" t="s">
        <v>52</v>
      </c>
      <c r="E11" s="29" t="s">
        <v>48</v>
      </c>
      <c r="F11" s="90">
        <v>-60</v>
      </c>
      <c r="G11" s="90">
        <v>0</v>
      </c>
      <c r="H11" s="90">
        <v>13</v>
      </c>
      <c r="I11" s="90">
        <v>23</v>
      </c>
      <c r="J11" s="90">
        <v>24</v>
      </c>
      <c r="K11" s="90">
        <v>19</v>
      </c>
      <c r="L11" s="90">
        <v>0</v>
      </c>
      <c r="M11" s="94">
        <v>-59</v>
      </c>
      <c r="N11" s="95">
        <f>SUM(F11:M11)</f>
        <v>-40</v>
      </c>
      <c r="O11" s="110">
        <v>2</v>
      </c>
    </row>
    <row r="12" spans="1:15" ht="15.75">
      <c r="A12" s="29">
        <v>34</v>
      </c>
      <c r="B12" s="29" t="s">
        <v>36</v>
      </c>
      <c r="C12" s="29" t="s">
        <v>89</v>
      </c>
      <c r="D12" s="29" t="s">
        <v>202</v>
      </c>
      <c r="E12" s="29" t="s">
        <v>48</v>
      </c>
      <c r="F12" s="90">
        <v>0</v>
      </c>
      <c r="G12" s="90">
        <v>0</v>
      </c>
      <c r="H12" s="90">
        <v>12</v>
      </c>
      <c r="I12" s="90">
        <v>14</v>
      </c>
      <c r="J12" s="90">
        <v>8</v>
      </c>
      <c r="K12" s="90">
        <v>4</v>
      </c>
      <c r="L12" s="90">
        <v>0</v>
      </c>
      <c r="M12" s="94">
        <v>-61</v>
      </c>
      <c r="N12" s="95">
        <f>SUM(F12:M12)</f>
        <v>-23</v>
      </c>
      <c r="O12" s="110">
        <v>3</v>
      </c>
    </row>
    <row r="13" spans="1:15" ht="15.75">
      <c r="A13" s="29">
        <v>37</v>
      </c>
      <c r="B13" s="29" t="s">
        <v>36</v>
      </c>
      <c r="C13" s="29" t="s">
        <v>94</v>
      </c>
      <c r="D13" s="29" t="s">
        <v>92</v>
      </c>
      <c r="E13" s="29" t="s">
        <v>91</v>
      </c>
      <c r="F13" s="90">
        <v>0</v>
      </c>
      <c r="G13" s="90">
        <v>0</v>
      </c>
      <c r="H13" s="90">
        <v>24</v>
      </c>
      <c r="I13" s="90">
        <v>1</v>
      </c>
      <c r="J13" s="90">
        <v>32</v>
      </c>
      <c r="K13" s="90">
        <v>2</v>
      </c>
      <c r="L13" s="90">
        <v>-14</v>
      </c>
      <c r="M13" s="94">
        <v>-64</v>
      </c>
      <c r="N13" s="95">
        <f>SUM(F13:M13)</f>
        <v>-19</v>
      </c>
      <c r="O13" s="110" t="s">
        <v>209</v>
      </c>
    </row>
    <row r="14" spans="1:15" ht="15.75">
      <c r="A14" s="29">
        <v>84</v>
      </c>
      <c r="B14" s="29" t="s">
        <v>36</v>
      </c>
      <c r="C14" s="29" t="s">
        <v>147</v>
      </c>
      <c r="D14" s="29" t="s">
        <v>141</v>
      </c>
      <c r="E14" s="29" t="s">
        <v>91</v>
      </c>
      <c r="F14" s="90">
        <v>0</v>
      </c>
      <c r="G14" s="90">
        <v>0</v>
      </c>
      <c r="H14" s="90">
        <v>11</v>
      </c>
      <c r="I14" s="90">
        <v>25</v>
      </c>
      <c r="J14" s="90">
        <v>7</v>
      </c>
      <c r="K14" s="90">
        <v>5</v>
      </c>
      <c r="L14" s="90">
        <v>0</v>
      </c>
      <c r="M14" s="94">
        <v>-60</v>
      </c>
      <c r="N14" s="95">
        <f>SUM(F14:M14)</f>
        <v>-12</v>
      </c>
      <c r="O14" s="110" t="s">
        <v>210</v>
      </c>
    </row>
    <row r="15" spans="1:15" ht="15.75">
      <c r="A15" s="29">
        <v>31</v>
      </c>
      <c r="B15" s="29" t="s">
        <v>36</v>
      </c>
      <c r="C15" s="29" t="s">
        <v>84</v>
      </c>
      <c r="D15" s="29" t="s">
        <v>202</v>
      </c>
      <c r="E15" s="29" t="s">
        <v>48</v>
      </c>
      <c r="F15" s="90">
        <v>0</v>
      </c>
      <c r="G15" s="90">
        <v>0</v>
      </c>
      <c r="H15" s="90">
        <v>5</v>
      </c>
      <c r="I15" s="90">
        <v>17</v>
      </c>
      <c r="J15" s="90">
        <v>29</v>
      </c>
      <c r="K15" s="90">
        <v>8</v>
      </c>
      <c r="L15" s="90">
        <v>0</v>
      </c>
      <c r="M15" s="94">
        <v>-61</v>
      </c>
      <c r="N15" s="95">
        <f>SUM(F15:M15)</f>
        <v>-2</v>
      </c>
      <c r="O15" s="110" t="s">
        <v>196</v>
      </c>
    </row>
    <row r="16" spans="1:15" ht="26.25">
      <c r="A16" s="29">
        <v>24</v>
      </c>
      <c r="B16" s="29" t="s">
        <v>36</v>
      </c>
      <c r="C16" s="29" t="s">
        <v>75</v>
      </c>
      <c r="D16" s="29" t="s">
        <v>81</v>
      </c>
      <c r="E16" s="29" t="s">
        <v>81</v>
      </c>
      <c r="F16" s="90">
        <v>-64</v>
      </c>
      <c r="G16" s="90">
        <v>-64</v>
      </c>
      <c r="H16" s="90">
        <v>1</v>
      </c>
      <c r="I16" s="90">
        <v>2</v>
      </c>
      <c r="J16" s="90">
        <v>75</v>
      </c>
      <c r="K16" s="90">
        <v>75</v>
      </c>
      <c r="L16" s="90">
        <v>0</v>
      </c>
      <c r="M16" s="94">
        <v>0</v>
      </c>
      <c r="N16" s="95">
        <f>SUM(F16:M16)</f>
        <v>25</v>
      </c>
      <c r="O16" s="110" t="s">
        <v>197</v>
      </c>
    </row>
    <row r="17" spans="1:15" ht="25.5">
      <c r="A17" s="29">
        <v>1</v>
      </c>
      <c r="B17" s="29" t="s">
        <v>36</v>
      </c>
      <c r="C17" s="29" t="s">
        <v>46</v>
      </c>
      <c r="D17" s="29" t="s">
        <v>47</v>
      </c>
      <c r="E17" s="29" t="s">
        <v>48</v>
      </c>
      <c r="F17" s="90">
        <v>-59</v>
      </c>
      <c r="G17" s="90">
        <v>0</v>
      </c>
      <c r="H17" s="90">
        <v>31</v>
      </c>
      <c r="I17" s="90">
        <v>75</v>
      </c>
      <c r="J17" s="90">
        <v>37</v>
      </c>
      <c r="K17" s="90">
        <v>12</v>
      </c>
      <c r="L17" s="90">
        <v>0</v>
      </c>
      <c r="M17" s="113">
        <v>-58</v>
      </c>
      <c r="N17" s="95">
        <f>SUM(F17:M17)</f>
        <v>38</v>
      </c>
      <c r="O17" s="110" t="s">
        <v>308</v>
      </c>
    </row>
    <row r="18" spans="1:15" ht="15.75">
      <c r="A18" s="29">
        <v>56</v>
      </c>
      <c r="B18" s="29" t="s">
        <v>36</v>
      </c>
      <c r="C18" s="29" t="s">
        <v>119</v>
      </c>
      <c r="D18" s="29" t="s">
        <v>115</v>
      </c>
      <c r="E18" s="29" t="s">
        <v>91</v>
      </c>
      <c r="F18" s="90">
        <v>0</v>
      </c>
      <c r="G18" s="90">
        <v>0</v>
      </c>
      <c r="H18" s="90">
        <v>3</v>
      </c>
      <c r="I18" s="90">
        <v>12</v>
      </c>
      <c r="J18" s="90">
        <v>75</v>
      </c>
      <c r="K18" s="90">
        <v>11</v>
      </c>
      <c r="L18" s="90">
        <v>0</v>
      </c>
      <c r="M18" s="94">
        <v>-63</v>
      </c>
      <c r="N18" s="95">
        <f>SUM(F18:M18)</f>
        <v>38</v>
      </c>
      <c r="O18" s="110" t="s">
        <v>308</v>
      </c>
    </row>
    <row r="19" spans="1:15" ht="26.25">
      <c r="A19" s="29">
        <v>33</v>
      </c>
      <c r="B19" s="29" t="s">
        <v>36</v>
      </c>
      <c r="C19" s="29" t="s">
        <v>88</v>
      </c>
      <c r="D19" s="29" t="s">
        <v>63</v>
      </c>
      <c r="E19" s="29" t="s">
        <v>221</v>
      </c>
      <c r="F19" s="90">
        <v>0</v>
      </c>
      <c r="G19" s="90">
        <v>0</v>
      </c>
      <c r="H19" s="90">
        <v>8</v>
      </c>
      <c r="I19" s="90">
        <v>30</v>
      </c>
      <c r="J19" s="90">
        <v>34</v>
      </c>
      <c r="K19" s="90">
        <v>21</v>
      </c>
      <c r="L19" s="90">
        <v>0</v>
      </c>
      <c r="M19" s="94">
        <v>-55</v>
      </c>
      <c r="N19" s="95">
        <f>SUM(F19:M19)</f>
        <v>38</v>
      </c>
      <c r="O19" s="110" t="s">
        <v>308</v>
      </c>
    </row>
    <row r="20" spans="1:15" ht="15.75">
      <c r="A20" s="29">
        <v>54</v>
      </c>
      <c r="B20" s="29" t="s">
        <v>36</v>
      </c>
      <c r="C20" s="29" t="s">
        <v>117</v>
      </c>
      <c r="D20" s="29" t="s">
        <v>92</v>
      </c>
      <c r="E20" s="29" t="s">
        <v>91</v>
      </c>
      <c r="F20" s="90">
        <v>0</v>
      </c>
      <c r="G20" s="90">
        <v>0</v>
      </c>
      <c r="H20" s="90">
        <v>2</v>
      </c>
      <c r="I20" s="90">
        <v>10</v>
      </c>
      <c r="J20" s="90">
        <v>20</v>
      </c>
      <c r="K20" s="90">
        <v>9</v>
      </c>
      <c r="L20" s="90">
        <v>0</v>
      </c>
      <c r="M20" s="94">
        <v>0</v>
      </c>
      <c r="N20" s="95">
        <f>SUM(F20:M20)</f>
        <v>41</v>
      </c>
      <c r="O20" s="110" t="s">
        <v>214</v>
      </c>
    </row>
    <row r="21" spans="1:15" ht="15.75">
      <c r="A21" s="29">
        <v>74</v>
      </c>
      <c r="B21" s="29" t="s">
        <v>36</v>
      </c>
      <c r="C21" s="29" t="s">
        <v>137</v>
      </c>
      <c r="D21" s="29" t="s">
        <v>92</v>
      </c>
      <c r="E21" s="29" t="s">
        <v>91</v>
      </c>
      <c r="F21" s="90">
        <v>0</v>
      </c>
      <c r="G21" s="90">
        <v>0</v>
      </c>
      <c r="H21" s="90">
        <v>23</v>
      </c>
      <c r="I21" s="90">
        <v>3</v>
      </c>
      <c r="J21" s="90">
        <v>75</v>
      </c>
      <c r="K21" s="90">
        <v>7</v>
      </c>
      <c r="L21" s="90">
        <v>0</v>
      </c>
      <c r="M21" s="94">
        <v>-64</v>
      </c>
      <c r="N21" s="95">
        <f>SUM(F21:M21)</f>
        <v>44</v>
      </c>
      <c r="O21" s="110" t="s">
        <v>215</v>
      </c>
    </row>
    <row r="22" spans="1:15" ht="26.25">
      <c r="A22" s="29">
        <v>13</v>
      </c>
      <c r="B22" s="29" t="s">
        <v>36</v>
      </c>
      <c r="C22" s="29" t="s">
        <v>61</v>
      </c>
      <c r="D22" s="29" t="s">
        <v>63</v>
      </c>
      <c r="E22" s="29" t="s">
        <v>221</v>
      </c>
      <c r="F22" s="90">
        <v>-63</v>
      </c>
      <c r="G22" s="90">
        <v>0</v>
      </c>
      <c r="H22" s="90">
        <v>9</v>
      </c>
      <c r="I22" s="90">
        <v>75</v>
      </c>
      <c r="J22" s="90">
        <v>75</v>
      </c>
      <c r="K22" s="90">
        <v>14</v>
      </c>
      <c r="L22" s="90">
        <v>0</v>
      </c>
      <c r="M22" s="94">
        <v>-55</v>
      </c>
      <c r="N22" s="95">
        <f>SUM(F22:M22)</f>
        <v>55</v>
      </c>
      <c r="O22" s="110" t="s">
        <v>216</v>
      </c>
    </row>
    <row r="23" spans="1:15" ht="26.25">
      <c r="A23" s="29">
        <v>23</v>
      </c>
      <c r="B23" s="29" t="s">
        <v>36</v>
      </c>
      <c r="C23" s="29" t="s">
        <v>86</v>
      </c>
      <c r="D23" s="29" t="s">
        <v>73</v>
      </c>
      <c r="E23" s="29" t="s">
        <v>74</v>
      </c>
      <c r="F23" s="90">
        <v>-61</v>
      </c>
      <c r="G23" s="90">
        <v>0</v>
      </c>
      <c r="H23" s="90">
        <v>20</v>
      </c>
      <c r="I23" s="90">
        <v>75</v>
      </c>
      <c r="J23" s="90">
        <v>75</v>
      </c>
      <c r="K23" s="90">
        <v>17</v>
      </c>
      <c r="L23" s="90">
        <v>0</v>
      </c>
      <c r="M23" s="94">
        <v>-57</v>
      </c>
      <c r="N23" s="95">
        <f>SUM(F23:M23)</f>
        <v>69</v>
      </c>
      <c r="O23" s="110" t="s">
        <v>217</v>
      </c>
    </row>
    <row r="24" spans="1:15" ht="26.25">
      <c r="A24" s="29">
        <v>19</v>
      </c>
      <c r="B24" s="29" t="s">
        <v>36</v>
      </c>
      <c r="C24" s="29" t="s">
        <v>69</v>
      </c>
      <c r="D24" s="29" t="s">
        <v>73</v>
      </c>
      <c r="E24" s="29" t="s">
        <v>74</v>
      </c>
      <c r="F24" s="90">
        <v>-61</v>
      </c>
      <c r="G24" s="90">
        <v>0</v>
      </c>
      <c r="H24" s="90">
        <v>75</v>
      </c>
      <c r="I24" s="90">
        <v>75</v>
      </c>
      <c r="J24" s="90">
        <v>23</v>
      </c>
      <c r="K24" s="90">
        <v>16</v>
      </c>
      <c r="L24" s="90">
        <v>0</v>
      </c>
      <c r="M24" s="94">
        <v>-57</v>
      </c>
      <c r="N24" s="95">
        <f>SUM(F24:M24)</f>
        <v>71</v>
      </c>
      <c r="O24" s="110" t="s">
        <v>218</v>
      </c>
    </row>
    <row r="25" spans="1:15" ht="15.75">
      <c r="A25" s="29">
        <v>48</v>
      </c>
      <c r="B25" s="29" t="s">
        <v>36</v>
      </c>
      <c r="C25" s="29" t="s">
        <v>109</v>
      </c>
      <c r="D25" s="29" t="s">
        <v>110</v>
      </c>
      <c r="E25" s="29" t="s">
        <v>48</v>
      </c>
      <c r="F25" s="90">
        <v>0</v>
      </c>
      <c r="G25" s="90">
        <v>0</v>
      </c>
      <c r="H25" s="90">
        <v>10</v>
      </c>
      <c r="I25" s="90">
        <v>24</v>
      </c>
      <c r="J25" s="90">
        <v>16</v>
      </c>
      <c r="K25" s="90">
        <v>22</v>
      </c>
      <c r="L25" s="90">
        <v>0</v>
      </c>
      <c r="M25" s="94">
        <v>0</v>
      </c>
      <c r="N25" s="95">
        <f>SUM(F25:M25)</f>
        <v>72</v>
      </c>
      <c r="O25" s="110" t="s">
        <v>219</v>
      </c>
    </row>
    <row r="26" spans="1:15" ht="15.75">
      <c r="A26" s="29">
        <v>96</v>
      </c>
      <c r="B26" s="29" t="s">
        <v>36</v>
      </c>
      <c r="C26" s="29" t="s">
        <v>262</v>
      </c>
      <c r="D26" s="29" t="s">
        <v>115</v>
      </c>
      <c r="E26" s="29" t="s">
        <v>91</v>
      </c>
      <c r="F26" s="90">
        <v>0</v>
      </c>
      <c r="G26" s="90">
        <v>0</v>
      </c>
      <c r="H26" s="90">
        <v>28</v>
      </c>
      <c r="I26" s="90">
        <v>18</v>
      </c>
      <c r="J26" s="90">
        <v>75</v>
      </c>
      <c r="K26" s="90">
        <v>25</v>
      </c>
      <c r="L26" s="112">
        <v>-3.5</v>
      </c>
      <c r="M26" s="94">
        <v>-62</v>
      </c>
      <c r="N26" s="95">
        <f>SUM(F26:M26)</f>
        <v>80.5</v>
      </c>
      <c r="O26" s="110" t="s">
        <v>226</v>
      </c>
    </row>
    <row r="27" spans="1:15" ht="26.25">
      <c r="A27" s="29">
        <v>21</v>
      </c>
      <c r="B27" s="29" t="s">
        <v>36</v>
      </c>
      <c r="C27" s="29" t="s">
        <v>71</v>
      </c>
      <c r="D27" s="29" t="s">
        <v>73</v>
      </c>
      <c r="E27" s="29" t="s">
        <v>74</v>
      </c>
      <c r="F27" s="90">
        <v>-61</v>
      </c>
      <c r="G27" s="90">
        <v>0</v>
      </c>
      <c r="H27" s="90">
        <v>26</v>
      </c>
      <c r="I27" s="90">
        <v>75</v>
      </c>
      <c r="J27" s="90">
        <v>75</v>
      </c>
      <c r="K27" s="90">
        <v>23</v>
      </c>
      <c r="L27" s="90">
        <v>0</v>
      </c>
      <c r="M27" s="94">
        <v>-56</v>
      </c>
      <c r="N27" s="95">
        <f>SUM(F27:M27)</f>
        <v>82</v>
      </c>
      <c r="O27" s="110" t="s">
        <v>227</v>
      </c>
    </row>
    <row r="28" spans="1:15" ht="15.75">
      <c r="A28" s="29">
        <v>67</v>
      </c>
      <c r="B28" s="29" t="s">
        <v>36</v>
      </c>
      <c r="C28" s="29" t="s">
        <v>130</v>
      </c>
      <c r="D28" s="29" t="s">
        <v>115</v>
      </c>
      <c r="E28" s="29" t="s">
        <v>91</v>
      </c>
      <c r="F28" s="90">
        <v>0</v>
      </c>
      <c r="G28" s="90">
        <v>0</v>
      </c>
      <c r="H28" s="90">
        <v>14</v>
      </c>
      <c r="I28" s="90">
        <v>32</v>
      </c>
      <c r="J28" s="90">
        <v>33</v>
      </c>
      <c r="K28" s="90">
        <v>13</v>
      </c>
      <c r="L28" s="90">
        <v>0</v>
      </c>
      <c r="M28" s="94">
        <v>0</v>
      </c>
      <c r="N28" s="95">
        <f>SUM(F28:M28)</f>
        <v>92</v>
      </c>
      <c r="O28" s="110" t="s">
        <v>228</v>
      </c>
    </row>
    <row r="29" spans="1:15" ht="15.75">
      <c r="A29" s="29">
        <v>8</v>
      </c>
      <c r="B29" s="29" t="s">
        <v>36</v>
      </c>
      <c r="C29" s="29" t="s">
        <v>55</v>
      </c>
      <c r="D29" s="29" t="s">
        <v>56</v>
      </c>
      <c r="E29" s="29" t="s">
        <v>48</v>
      </c>
      <c r="F29" s="90">
        <v>-62</v>
      </c>
      <c r="G29" s="90">
        <v>0</v>
      </c>
      <c r="H29" s="90">
        <v>75</v>
      </c>
      <c r="I29" s="90">
        <v>75</v>
      </c>
      <c r="J29" s="90">
        <v>4</v>
      </c>
      <c r="K29" s="90">
        <v>1</v>
      </c>
      <c r="L29" s="111">
        <v>0</v>
      </c>
      <c r="M29" s="94">
        <v>0</v>
      </c>
      <c r="N29" s="95">
        <f>SUM(F29:M29)</f>
        <v>93</v>
      </c>
      <c r="O29" s="110" t="s">
        <v>237</v>
      </c>
    </row>
    <row r="30" spans="1:15" ht="15.75">
      <c r="A30" s="29">
        <v>9</v>
      </c>
      <c r="B30" s="29" t="s">
        <v>36</v>
      </c>
      <c r="C30" s="29" t="s">
        <v>57</v>
      </c>
      <c r="D30" s="29" t="s">
        <v>56</v>
      </c>
      <c r="E30" s="29" t="s">
        <v>48</v>
      </c>
      <c r="F30" s="90">
        <v>-62</v>
      </c>
      <c r="G30" s="90">
        <v>0</v>
      </c>
      <c r="H30" s="90">
        <v>75</v>
      </c>
      <c r="I30" s="90">
        <v>75</v>
      </c>
      <c r="J30" s="90">
        <v>5</v>
      </c>
      <c r="K30" s="90">
        <v>3</v>
      </c>
      <c r="L30" s="90">
        <v>0</v>
      </c>
      <c r="M30" s="94">
        <v>0</v>
      </c>
      <c r="N30" s="95">
        <f>SUM(F30:M30)</f>
        <v>96</v>
      </c>
      <c r="O30" s="110" t="s">
        <v>230</v>
      </c>
    </row>
    <row r="31" spans="1:15" ht="15.75">
      <c r="A31" s="29">
        <v>70</v>
      </c>
      <c r="B31" s="29" t="s">
        <v>36</v>
      </c>
      <c r="C31" s="29" t="s">
        <v>134</v>
      </c>
      <c r="D31" s="29" t="s">
        <v>115</v>
      </c>
      <c r="E31" s="29" t="s">
        <v>91</v>
      </c>
      <c r="F31" s="90">
        <v>0</v>
      </c>
      <c r="G31" s="90">
        <v>0</v>
      </c>
      <c r="H31" s="90">
        <v>36</v>
      </c>
      <c r="I31" s="90">
        <v>31</v>
      </c>
      <c r="J31" s="90">
        <v>18</v>
      </c>
      <c r="K31" s="90">
        <v>24</v>
      </c>
      <c r="L31" s="90">
        <v>0</v>
      </c>
      <c r="M31" s="94">
        <v>0</v>
      </c>
      <c r="N31" s="95">
        <f>SUM(F31:M31)</f>
        <v>109</v>
      </c>
      <c r="O31" s="110" t="s">
        <v>231</v>
      </c>
    </row>
    <row r="32" spans="1:15" ht="26.25">
      <c r="A32" s="29">
        <v>20</v>
      </c>
      <c r="B32" s="29" t="s">
        <v>36</v>
      </c>
      <c r="C32" s="29" t="s">
        <v>70</v>
      </c>
      <c r="D32" s="29" t="s">
        <v>73</v>
      </c>
      <c r="E32" s="29" t="s">
        <v>74</v>
      </c>
      <c r="F32" s="90">
        <v>-61</v>
      </c>
      <c r="G32" s="90">
        <v>0</v>
      </c>
      <c r="H32" s="90">
        <v>4</v>
      </c>
      <c r="I32" s="90">
        <v>75</v>
      </c>
      <c r="J32" s="90">
        <v>75</v>
      </c>
      <c r="K32" s="90">
        <v>75</v>
      </c>
      <c r="L32" s="90">
        <v>0</v>
      </c>
      <c r="M32" s="94">
        <v>-56</v>
      </c>
      <c r="N32" s="95">
        <f>SUM(F32:M32)</f>
        <v>112</v>
      </c>
      <c r="O32" s="110" t="s">
        <v>232</v>
      </c>
    </row>
    <row r="33" spans="1:15" ht="15.75">
      <c r="A33" s="29">
        <v>57</v>
      </c>
      <c r="B33" s="29" t="s">
        <v>36</v>
      </c>
      <c r="C33" s="29" t="s">
        <v>120</v>
      </c>
      <c r="D33" s="29" t="s">
        <v>115</v>
      </c>
      <c r="E33" s="29" t="s">
        <v>91</v>
      </c>
      <c r="F33" s="90">
        <v>0</v>
      </c>
      <c r="G33" s="90">
        <v>0</v>
      </c>
      <c r="H33" s="90">
        <v>18</v>
      </c>
      <c r="I33" s="90">
        <v>11</v>
      </c>
      <c r="J33" s="90">
        <v>75</v>
      </c>
      <c r="K33" s="90">
        <v>75</v>
      </c>
      <c r="L33" s="90">
        <v>0</v>
      </c>
      <c r="M33" s="94">
        <v>-63</v>
      </c>
      <c r="N33" s="95">
        <f>SUM(F33:M33)</f>
        <v>116</v>
      </c>
      <c r="O33" s="110" t="s">
        <v>306</v>
      </c>
    </row>
    <row r="34" spans="1:15" ht="15.75">
      <c r="A34" s="29">
        <v>97</v>
      </c>
      <c r="B34" s="29" t="s">
        <v>36</v>
      </c>
      <c r="C34" s="29" t="s">
        <v>161</v>
      </c>
      <c r="D34" s="29" t="s">
        <v>115</v>
      </c>
      <c r="E34" s="29" t="s">
        <v>91</v>
      </c>
      <c r="F34" s="90">
        <v>0</v>
      </c>
      <c r="G34" s="90">
        <v>0</v>
      </c>
      <c r="H34" s="90">
        <v>75</v>
      </c>
      <c r="I34" s="90">
        <v>13</v>
      </c>
      <c r="J34" s="90">
        <v>75</v>
      </c>
      <c r="K34" s="90">
        <v>15</v>
      </c>
      <c r="L34" s="111">
        <v>0</v>
      </c>
      <c r="M34" s="94">
        <v>-62</v>
      </c>
      <c r="N34" s="95">
        <f>SUM(F34:M34)</f>
        <v>116</v>
      </c>
      <c r="O34" s="110" t="s">
        <v>306</v>
      </c>
    </row>
    <row r="35" spans="1:15" ht="15.75">
      <c r="A35" s="29">
        <v>44</v>
      </c>
      <c r="B35" s="29" t="s">
        <v>36</v>
      </c>
      <c r="C35" s="29" t="s">
        <v>105</v>
      </c>
      <c r="D35" s="29" t="s">
        <v>104</v>
      </c>
      <c r="E35" s="29" t="s">
        <v>91</v>
      </c>
      <c r="F35" s="90">
        <v>0</v>
      </c>
      <c r="G35" s="90">
        <v>0</v>
      </c>
      <c r="H35" s="90">
        <v>75</v>
      </c>
      <c r="I35" s="90">
        <v>5</v>
      </c>
      <c r="J35" s="90">
        <v>30</v>
      </c>
      <c r="K35" s="90">
        <v>10</v>
      </c>
      <c r="L35" s="112">
        <v>-3.5</v>
      </c>
      <c r="M35" s="94">
        <v>0</v>
      </c>
      <c r="N35" s="95">
        <f>SUM(F35:M35)</f>
        <v>116.5</v>
      </c>
      <c r="O35" s="110" t="s">
        <v>235</v>
      </c>
    </row>
    <row r="36" spans="1:15" ht="15.75">
      <c r="A36" s="29">
        <v>90</v>
      </c>
      <c r="B36" s="29" t="s">
        <v>36</v>
      </c>
      <c r="C36" s="29" t="s">
        <v>168</v>
      </c>
      <c r="D36" s="29" t="s">
        <v>115</v>
      </c>
      <c r="E36" s="29" t="s">
        <v>91</v>
      </c>
      <c r="F36" s="90">
        <v>0</v>
      </c>
      <c r="G36" s="90">
        <v>0</v>
      </c>
      <c r="H36" s="90">
        <v>33</v>
      </c>
      <c r="I36" s="90">
        <v>4</v>
      </c>
      <c r="J36" s="90">
        <v>75</v>
      </c>
      <c r="K36" s="90">
        <v>75</v>
      </c>
      <c r="L36" s="112">
        <v>-7</v>
      </c>
      <c r="M36" s="94">
        <v>-62</v>
      </c>
      <c r="N36" s="95">
        <f>SUM(F36:M36)</f>
        <v>118</v>
      </c>
      <c r="O36" s="110" t="s">
        <v>238</v>
      </c>
    </row>
    <row r="37" spans="1:15" ht="26.25">
      <c r="A37" s="29">
        <v>32</v>
      </c>
      <c r="B37" s="29" t="s">
        <v>36</v>
      </c>
      <c r="C37" s="29" t="s">
        <v>87</v>
      </c>
      <c r="D37" s="29" t="s">
        <v>63</v>
      </c>
      <c r="E37" s="29" t="s">
        <v>221</v>
      </c>
      <c r="F37" s="90">
        <v>0</v>
      </c>
      <c r="G37" s="90">
        <v>0</v>
      </c>
      <c r="H37" s="90">
        <v>6</v>
      </c>
      <c r="I37" s="90">
        <v>33</v>
      </c>
      <c r="J37" s="90">
        <v>9</v>
      </c>
      <c r="K37" s="90">
        <v>75</v>
      </c>
      <c r="L37" s="90">
        <v>0</v>
      </c>
      <c r="M37" s="94">
        <v>0</v>
      </c>
      <c r="N37" s="95">
        <f>SUM(F37:M37)</f>
        <v>123</v>
      </c>
      <c r="O37" s="110" t="s">
        <v>198</v>
      </c>
    </row>
    <row r="38" spans="1:15" ht="15.75">
      <c r="A38" s="29">
        <v>77</v>
      </c>
      <c r="B38" s="29" t="s">
        <v>36</v>
      </c>
      <c r="C38" s="29" t="s">
        <v>140</v>
      </c>
      <c r="D38" s="29" t="s">
        <v>141</v>
      </c>
      <c r="E38" s="29" t="s">
        <v>91</v>
      </c>
      <c r="F38" s="90">
        <v>0</v>
      </c>
      <c r="G38" s="90">
        <v>0</v>
      </c>
      <c r="H38" s="90">
        <v>75</v>
      </c>
      <c r="I38" s="90">
        <v>28</v>
      </c>
      <c r="J38" s="90">
        <v>15</v>
      </c>
      <c r="K38" s="90">
        <v>75</v>
      </c>
      <c r="L38" s="90">
        <v>0</v>
      </c>
      <c r="M38" s="94">
        <v>-60</v>
      </c>
      <c r="N38" s="95">
        <f>SUM(F38:M38)</f>
        <v>133</v>
      </c>
      <c r="O38" s="110" t="s">
        <v>239</v>
      </c>
    </row>
    <row r="39" spans="1:15" ht="15.75">
      <c r="A39" s="29">
        <v>52</v>
      </c>
      <c r="B39" s="29" t="s">
        <v>36</v>
      </c>
      <c r="C39" s="29" t="s">
        <v>114</v>
      </c>
      <c r="D39" s="29" t="s">
        <v>115</v>
      </c>
      <c r="E39" s="29" t="s">
        <v>91</v>
      </c>
      <c r="F39" s="90">
        <v>0</v>
      </c>
      <c r="G39" s="90">
        <v>0</v>
      </c>
      <c r="H39" s="90">
        <v>16</v>
      </c>
      <c r="I39" s="90">
        <v>27</v>
      </c>
      <c r="J39" s="90">
        <v>25</v>
      </c>
      <c r="K39" s="90">
        <v>75</v>
      </c>
      <c r="L39" s="90">
        <v>0</v>
      </c>
      <c r="M39" s="94">
        <v>0</v>
      </c>
      <c r="N39" s="95">
        <f>SUM(F39:M39)</f>
        <v>143</v>
      </c>
      <c r="O39" s="110" t="s">
        <v>240</v>
      </c>
    </row>
    <row r="40" spans="1:15" ht="15.75">
      <c r="A40" s="29">
        <v>53</v>
      </c>
      <c r="B40" s="29" t="s">
        <v>36</v>
      </c>
      <c r="C40" s="29" t="s">
        <v>116</v>
      </c>
      <c r="D40" s="29" t="s">
        <v>115</v>
      </c>
      <c r="E40" s="29" t="s">
        <v>91</v>
      </c>
      <c r="F40" s="90">
        <v>0</v>
      </c>
      <c r="G40" s="90">
        <v>0</v>
      </c>
      <c r="H40" s="90">
        <v>19</v>
      </c>
      <c r="I40" s="90">
        <v>26</v>
      </c>
      <c r="J40" s="90">
        <v>26</v>
      </c>
      <c r="K40" s="90">
        <v>75</v>
      </c>
      <c r="L40" s="90">
        <v>0</v>
      </c>
      <c r="M40" s="94">
        <v>0</v>
      </c>
      <c r="N40" s="95">
        <f>SUM(F40:M40)</f>
        <v>146</v>
      </c>
      <c r="O40" s="110" t="s">
        <v>241</v>
      </c>
    </row>
    <row r="41" spans="1:15" ht="15.75">
      <c r="A41" s="29">
        <v>82</v>
      </c>
      <c r="B41" s="29" t="s">
        <v>36</v>
      </c>
      <c r="C41" s="29" t="s">
        <v>145</v>
      </c>
      <c r="D41" s="29" t="s">
        <v>141</v>
      </c>
      <c r="E41" s="29" t="s">
        <v>91</v>
      </c>
      <c r="F41" s="90">
        <v>0</v>
      </c>
      <c r="G41" s="90">
        <v>0</v>
      </c>
      <c r="H41" s="90">
        <v>34</v>
      </c>
      <c r="I41" s="90">
        <v>75</v>
      </c>
      <c r="J41" s="90">
        <v>28</v>
      </c>
      <c r="K41" s="90">
        <v>18</v>
      </c>
      <c r="L41" s="90">
        <v>0</v>
      </c>
      <c r="M41" s="94">
        <v>0</v>
      </c>
      <c r="N41" s="95">
        <f>SUM(F41:M41)</f>
        <v>155</v>
      </c>
      <c r="O41" s="110" t="s">
        <v>200</v>
      </c>
    </row>
    <row r="42" spans="1:15" ht="15.75">
      <c r="A42" s="29">
        <v>11</v>
      </c>
      <c r="B42" s="29" t="s">
        <v>36</v>
      </c>
      <c r="C42" s="29" t="s">
        <v>59</v>
      </c>
      <c r="D42" s="29" t="s">
        <v>56</v>
      </c>
      <c r="E42" s="29" t="s">
        <v>48</v>
      </c>
      <c r="F42" s="90">
        <v>-62</v>
      </c>
      <c r="G42" s="90">
        <v>0</v>
      </c>
      <c r="H42" s="90">
        <v>75</v>
      </c>
      <c r="I42" s="90">
        <v>9</v>
      </c>
      <c r="J42" s="90">
        <v>75</v>
      </c>
      <c r="K42" s="90">
        <v>75</v>
      </c>
      <c r="L42" s="90">
        <v>-10.5</v>
      </c>
      <c r="M42" s="94">
        <v>0</v>
      </c>
      <c r="N42" s="95">
        <f>SUM(F42:M42)</f>
        <v>161.5</v>
      </c>
      <c r="O42" s="110" t="s">
        <v>242</v>
      </c>
    </row>
    <row r="43" spans="1:15" ht="15.75">
      <c r="A43" s="29">
        <v>35</v>
      </c>
      <c r="B43" s="29" t="s">
        <v>36</v>
      </c>
      <c r="C43" s="29" t="s">
        <v>90</v>
      </c>
      <c r="D43" s="29" t="s">
        <v>92</v>
      </c>
      <c r="E43" s="29" t="s">
        <v>91</v>
      </c>
      <c r="F43" s="90">
        <v>0</v>
      </c>
      <c r="G43" s="90">
        <v>0</v>
      </c>
      <c r="H43" s="90">
        <v>75</v>
      </c>
      <c r="I43" s="90">
        <v>8</v>
      </c>
      <c r="J43" s="90">
        <v>6</v>
      </c>
      <c r="K43" s="90">
        <v>75</v>
      </c>
      <c r="L43" s="90">
        <v>0</v>
      </c>
      <c r="M43" s="94">
        <v>0</v>
      </c>
      <c r="N43" s="95">
        <f>SUM(F43:M43)</f>
        <v>164</v>
      </c>
      <c r="O43" s="110" t="s">
        <v>243</v>
      </c>
    </row>
    <row r="44" spans="1:15" ht="15.75">
      <c r="A44" s="29">
        <v>88</v>
      </c>
      <c r="B44" s="29" t="s">
        <v>36</v>
      </c>
      <c r="C44" s="29" t="s">
        <v>152</v>
      </c>
      <c r="D44" s="29" t="s">
        <v>151</v>
      </c>
      <c r="E44" s="29" t="s">
        <v>48</v>
      </c>
      <c r="F44" s="90">
        <v>0</v>
      </c>
      <c r="G44" s="90">
        <v>0</v>
      </c>
      <c r="H44" s="90">
        <v>17</v>
      </c>
      <c r="I44" s="90">
        <v>6</v>
      </c>
      <c r="J44" s="90">
        <v>75</v>
      </c>
      <c r="K44" s="90">
        <v>75</v>
      </c>
      <c r="L44" s="90">
        <v>0</v>
      </c>
      <c r="M44" s="94">
        <v>0</v>
      </c>
      <c r="N44" s="95">
        <f>SUM(F44:M44)</f>
        <v>173</v>
      </c>
      <c r="O44" s="110" t="s">
        <v>244</v>
      </c>
    </row>
    <row r="45" spans="1:15" ht="26.25">
      <c r="A45" s="29">
        <v>14</v>
      </c>
      <c r="B45" s="29" t="s">
        <v>36</v>
      </c>
      <c r="C45" s="29" t="s">
        <v>62</v>
      </c>
      <c r="D45" s="29" t="s">
        <v>63</v>
      </c>
      <c r="E45" s="29" t="s">
        <v>221</v>
      </c>
      <c r="F45" s="90">
        <v>-63</v>
      </c>
      <c r="G45" s="90">
        <v>0</v>
      </c>
      <c r="H45" s="90">
        <v>75</v>
      </c>
      <c r="I45" s="90">
        <v>75</v>
      </c>
      <c r="J45" s="90">
        <v>13</v>
      </c>
      <c r="K45" s="90">
        <v>75</v>
      </c>
      <c r="L45" s="90">
        <v>0</v>
      </c>
      <c r="M45" s="94">
        <v>0</v>
      </c>
      <c r="N45" s="95">
        <f>SUM(F45:M45)</f>
        <v>175</v>
      </c>
      <c r="O45" s="110" t="s">
        <v>245</v>
      </c>
    </row>
    <row r="46" spans="1:15" ht="15.75">
      <c r="A46" s="29">
        <v>46</v>
      </c>
      <c r="B46" s="29" t="s">
        <v>36</v>
      </c>
      <c r="C46" s="29" t="s">
        <v>107</v>
      </c>
      <c r="D46" s="29" t="s">
        <v>104</v>
      </c>
      <c r="E46" s="29" t="s">
        <v>91</v>
      </c>
      <c r="F46" s="90">
        <v>0</v>
      </c>
      <c r="G46" s="90">
        <v>0</v>
      </c>
      <c r="H46" s="90">
        <v>75</v>
      </c>
      <c r="I46" s="90">
        <v>15</v>
      </c>
      <c r="J46" s="90">
        <v>10</v>
      </c>
      <c r="K46" s="90">
        <v>75</v>
      </c>
      <c r="L46" s="90">
        <v>0</v>
      </c>
      <c r="M46" s="94">
        <v>0</v>
      </c>
      <c r="N46" s="95">
        <f>SUM(F46:M46)</f>
        <v>175</v>
      </c>
      <c r="O46" s="110" t="s">
        <v>246</v>
      </c>
    </row>
    <row r="47" spans="1:15" ht="15.75">
      <c r="A47" s="29">
        <v>95</v>
      </c>
      <c r="B47" s="29" t="s">
        <v>36</v>
      </c>
      <c r="C47" s="29" t="s">
        <v>159</v>
      </c>
      <c r="D47" s="29" t="s">
        <v>56</v>
      </c>
      <c r="E47" s="29" t="s">
        <v>48</v>
      </c>
      <c r="F47" s="90">
        <v>0</v>
      </c>
      <c r="G47" s="90">
        <v>0</v>
      </c>
      <c r="H47" s="90">
        <v>7</v>
      </c>
      <c r="I47" s="90">
        <v>19</v>
      </c>
      <c r="J47" s="90">
        <v>75</v>
      </c>
      <c r="K47" s="90">
        <v>75</v>
      </c>
      <c r="L47" s="111">
        <v>0</v>
      </c>
      <c r="M47" s="94">
        <v>0</v>
      </c>
      <c r="N47" s="95">
        <f>SUM(F47:M47)</f>
        <v>176</v>
      </c>
      <c r="O47" s="110" t="s">
        <v>247</v>
      </c>
    </row>
    <row r="48" spans="1:15" ht="15.75">
      <c r="A48" s="29">
        <v>75</v>
      </c>
      <c r="B48" s="29" t="s">
        <v>36</v>
      </c>
      <c r="C48" s="29" t="s">
        <v>139</v>
      </c>
      <c r="D48" s="29" t="s">
        <v>97</v>
      </c>
      <c r="E48" s="29" t="s">
        <v>127</v>
      </c>
      <c r="F48" s="90">
        <v>0</v>
      </c>
      <c r="G48" s="90">
        <v>0</v>
      </c>
      <c r="H48" s="90">
        <v>21</v>
      </c>
      <c r="I48" s="90">
        <v>22</v>
      </c>
      <c r="J48" s="90">
        <v>75</v>
      </c>
      <c r="K48" s="90">
        <v>75</v>
      </c>
      <c r="L48" s="112">
        <v>-3.5</v>
      </c>
      <c r="M48" s="94">
        <v>0</v>
      </c>
      <c r="N48" s="95">
        <f>SUM(F48:M48)</f>
        <v>189.5</v>
      </c>
      <c r="O48" s="110" t="s">
        <v>201</v>
      </c>
    </row>
    <row r="49" spans="1:15" ht="15.75">
      <c r="A49" s="29">
        <v>50</v>
      </c>
      <c r="B49" s="29" t="s">
        <v>36</v>
      </c>
      <c r="C49" s="29" t="s">
        <v>112</v>
      </c>
      <c r="D49" s="29" t="s">
        <v>110</v>
      </c>
      <c r="E49" s="29" t="s">
        <v>48</v>
      </c>
      <c r="F49" s="90">
        <v>0</v>
      </c>
      <c r="G49" s="90">
        <v>0</v>
      </c>
      <c r="H49" s="90">
        <v>25</v>
      </c>
      <c r="I49" s="90">
        <v>75</v>
      </c>
      <c r="J49" s="90">
        <v>21</v>
      </c>
      <c r="K49" s="90">
        <v>75</v>
      </c>
      <c r="L49" s="90">
        <v>0</v>
      </c>
      <c r="M49" s="94">
        <v>0</v>
      </c>
      <c r="N49" s="95">
        <f>SUM(F49:M49)</f>
        <v>196</v>
      </c>
      <c r="O49" s="110" t="s">
        <v>286</v>
      </c>
    </row>
    <row r="50" spans="1:15" ht="15.75">
      <c r="A50" s="29">
        <v>68</v>
      </c>
      <c r="B50" s="29" t="s">
        <v>36</v>
      </c>
      <c r="C50" s="29" t="s">
        <v>132</v>
      </c>
      <c r="D50" s="29" t="s">
        <v>115</v>
      </c>
      <c r="E50" s="29" t="s">
        <v>91</v>
      </c>
      <c r="F50" s="90">
        <v>0</v>
      </c>
      <c r="G50" s="90">
        <v>0</v>
      </c>
      <c r="H50" s="90">
        <v>32</v>
      </c>
      <c r="I50" s="90">
        <v>75</v>
      </c>
      <c r="J50" s="90">
        <v>17</v>
      </c>
      <c r="K50" s="90">
        <v>75</v>
      </c>
      <c r="L50" s="90">
        <v>0</v>
      </c>
      <c r="M50" s="94">
        <v>0</v>
      </c>
      <c r="N50" s="95">
        <f>SUM(F50:M50)</f>
        <v>199</v>
      </c>
      <c r="O50" s="110" t="s">
        <v>248</v>
      </c>
    </row>
    <row r="51" spans="1:15" ht="15.75">
      <c r="A51" s="29">
        <v>40</v>
      </c>
      <c r="B51" s="29" t="s">
        <v>36</v>
      </c>
      <c r="C51" s="29" t="s">
        <v>98</v>
      </c>
      <c r="D51" s="29" t="s">
        <v>100</v>
      </c>
      <c r="E51" s="29" t="s">
        <v>91</v>
      </c>
      <c r="F51" s="90">
        <v>0</v>
      </c>
      <c r="G51" s="90">
        <v>0</v>
      </c>
      <c r="H51" s="90">
        <v>75</v>
      </c>
      <c r="I51" s="90">
        <v>75</v>
      </c>
      <c r="J51" s="90">
        <v>1</v>
      </c>
      <c r="K51" s="90">
        <v>75</v>
      </c>
      <c r="L51" s="90">
        <v>0</v>
      </c>
      <c r="M51" s="94">
        <v>0</v>
      </c>
      <c r="N51" s="95">
        <f>SUM(F51:M51)</f>
        <v>226</v>
      </c>
      <c r="O51" s="110" t="s">
        <v>249</v>
      </c>
    </row>
    <row r="52" spans="1:15" ht="15.75">
      <c r="A52" s="29">
        <v>41</v>
      </c>
      <c r="B52" s="29" t="s">
        <v>36</v>
      </c>
      <c r="C52" s="29" t="s">
        <v>101</v>
      </c>
      <c r="D52" s="29" t="s">
        <v>100</v>
      </c>
      <c r="E52" s="29" t="s">
        <v>91</v>
      </c>
      <c r="F52" s="90">
        <v>0</v>
      </c>
      <c r="G52" s="90">
        <v>0</v>
      </c>
      <c r="H52" s="90">
        <v>75</v>
      </c>
      <c r="I52" s="90">
        <v>75</v>
      </c>
      <c r="J52" s="90">
        <v>2</v>
      </c>
      <c r="K52" s="90">
        <v>75</v>
      </c>
      <c r="L52" s="90">
        <v>0</v>
      </c>
      <c r="M52" s="94">
        <v>0</v>
      </c>
      <c r="N52" s="95">
        <f>SUM(F52:M52)</f>
        <v>227</v>
      </c>
      <c r="O52" s="110" t="s">
        <v>250</v>
      </c>
    </row>
    <row r="53" spans="1:15" ht="15.75">
      <c r="A53" s="29">
        <v>92</v>
      </c>
      <c r="B53" s="29" t="s">
        <v>36</v>
      </c>
      <c r="C53" s="29" t="s">
        <v>156</v>
      </c>
      <c r="D53" s="29" t="s">
        <v>104</v>
      </c>
      <c r="E53" s="29" t="s">
        <v>91</v>
      </c>
      <c r="F53" s="90">
        <v>0</v>
      </c>
      <c r="G53" s="90">
        <v>0</v>
      </c>
      <c r="H53" s="90">
        <v>75</v>
      </c>
      <c r="I53" s="90">
        <v>75</v>
      </c>
      <c r="J53" s="90">
        <v>3</v>
      </c>
      <c r="K53" s="90">
        <v>75</v>
      </c>
      <c r="L53" s="90">
        <v>0</v>
      </c>
      <c r="M53" s="94">
        <v>0</v>
      </c>
      <c r="N53" s="95">
        <f>SUM(F53:M53)</f>
        <v>228</v>
      </c>
      <c r="O53" s="110" t="s">
        <v>251</v>
      </c>
    </row>
    <row r="54" spans="1:15" ht="15.75">
      <c r="A54" s="29">
        <v>76</v>
      </c>
      <c r="B54" s="29" t="s">
        <v>36</v>
      </c>
      <c r="C54" s="29" t="s">
        <v>138</v>
      </c>
      <c r="D54" s="29" t="s">
        <v>92</v>
      </c>
      <c r="E54" s="29" t="s">
        <v>91</v>
      </c>
      <c r="F54" s="90">
        <v>0</v>
      </c>
      <c r="G54" s="90">
        <v>0</v>
      </c>
      <c r="H54" s="90">
        <v>75</v>
      </c>
      <c r="I54" s="90">
        <v>7</v>
      </c>
      <c r="J54" s="90">
        <v>75</v>
      </c>
      <c r="K54" s="90">
        <v>75</v>
      </c>
      <c r="L54" s="90">
        <v>0</v>
      </c>
      <c r="M54" s="94">
        <v>0</v>
      </c>
      <c r="N54" s="95">
        <f>SUM(F54:M54)</f>
        <v>232</v>
      </c>
      <c r="O54" s="110" t="s">
        <v>252</v>
      </c>
    </row>
    <row r="55" spans="1:15" ht="15.75">
      <c r="A55" s="29">
        <v>51</v>
      </c>
      <c r="B55" s="29" t="s">
        <v>36</v>
      </c>
      <c r="C55" s="29" t="s">
        <v>113</v>
      </c>
      <c r="D55" s="29" t="s">
        <v>100</v>
      </c>
      <c r="E55" s="29" t="s">
        <v>91</v>
      </c>
      <c r="F55" s="90">
        <v>0</v>
      </c>
      <c r="G55" s="90">
        <v>0</v>
      </c>
      <c r="H55" s="90">
        <v>75</v>
      </c>
      <c r="I55" s="90">
        <v>75</v>
      </c>
      <c r="J55" s="90">
        <v>11</v>
      </c>
      <c r="K55" s="90">
        <v>75</v>
      </c>
      <c r="L55" s="90">
        <v>0</v>
      </c>
      <c r="M55" s="94">
        <v>0</v>
      </c>
      <c r="N55" s="95">
        <f>SUM(F55:M55)</f>
        <v>236</v>
      </c>
      <c r="O55" s="110" t="s">
        <v>253</v>
      </c>
    </row>
    <row r="56" spans="1:15" ht="15.75">
      <c r="A56" s="29">
        <v>47</v>
      </c>
      <c r="B56" s="29" t="s">
        <v>36</v>
      </c>
      <c r="C56" s="29" t="s">
        <v>108</v>
      </c>
      <c r="D56" s="29" t="s">
        <v>104</v>
      </c>
      <c r="E56" s="29" t="s">
        <v>91</v>
      </c>
      <c r="F56" s="90">
        <v>0</v>
      </c>
      <c r="G56" s="90">
        <v>0</v>
      </c>
      <c r="H56" s="90">
        <v>75</v>
      </c>
      <c r="I56" s="90">
        <v>75</v>
      </c>
      <c r="J56" s="90">
        <v>12</v>
      </c>
      <c r="K56" s="90">
        <v>75</v>
      </c>
      <c r="L56" s="90">
        <v>0</v>
      </c>
      <c r="M56" s="94">
        <v>0</v>
      </c>
      <c r="N56" s="95">
        <f>SUM(F56:M56)</f>
        <v>237</v>
      </c>
      <c r="O56" s="110" t="s">
        <v>254</v>
      </c>
    </row>
    <row r="57" spans="1:15" ht="15.75">
      <c r="A57" s="29">
        <v>103</v>
      </c>
      <c r="B57" s="29" t="s">
        <v>36</v>
      </c>
      <c r="C57" s="29" t="s">
        <v>167</v>
      </c>
      <c r="D57" s="29" t="s">
        <v>205</v>
      </c>
      <c r="E57" s="29" t="s">
        <v>48</v>
      </c>
      <c r="F57" s="90">
        <v>0</v>
      </c>
      <c r="G57" s="90">
        <v>0</v>
      </c>
      <c r="H57" s="90">
        <v>75</v>
      </c>
      <c r="I57" s="90">
        <v>16</v>
      </c>
      <c r="J57" s="90">
        <v>75</v>
      </c>
      <c r="K57" s="90">
        <v>75</v>
      </c>
      <c r="L57" s="90">
        <v>0</v>
      </c>
      <c r="M57" s="94">
        <v>0</v>
      </c>
      <c r="N57" s="95">
        <f>SUM(F57:M57)</f>
        <v>241</v>
      </c>
      <c r="O57" s="110" t="s">
        <v>309</v>
      </c>
    </row>
    <row r="58" spans="1:15" ht="15.75">
      <c r="A58" s="29">
        <v>27</v>
      </c>
      <c r="B58" s="29" t="s">
        <v>36</v>
      </c>
      <c r="C58" s="29" t="s">
        <v>78</v>
      </c>
      <c r="D58" s="29" t="s">
        <v>77</v>
      </c>
      <c r="E58" s="29" t="s">
        <v>48</v>
      </c>
      <c r="F58" s="90">
        <v>0</v>
      </c>
      <c r="G58" s="90">
        <v>0</v>
      </c>
      <c r="H58" s="90">
        <v>75</v>
      </c>
      <c r="I58" s="90">
        <v>75</v>
      </c>
      <c r="J58" s="90">
        <v>19</v>
      </c>
      <c r="K58" s="90">
        <v>75</v>
      </c>
      <c r="L58" s="111">
        <v>0</v>
      </c>
      <c r="M58" s="94">
        <v>0</v>
      </c>
      <c r="N58" s="95">
        <f>SUM(F58:M58)</f>
        <v>244</v>
      </c>
      <c r="O58" s="110" t="s">
        <v>194</v>
      </c>
    </row>
    <row r="59" spans="1:15" ht="15.75">
      <c r="A59" s="29">
        <v>98</v>
      </c>
      <c r="B59" s="29" t="s">
        <v>36</v>
      </c>
      <c r="C59" s="29" t="s">
        <v>162</v>
      </c>
      <c r="D59" s="29" t="s">
        <v>92</v>
      </c>
      <c r="E59" s="29" t="s">
        <v>91</v>
      </c>
      <c r="F59" s="90">
        <v>0</v>
      </c>
      <c r="G59" s="90">
        <v>0</v>
      </c>
      <c r="H59" s="90">
        <v>75</v>
      </c>
      <c r="I59" s="90">
        <v>20</v>
      </c>
      <c r="J59" s="90">
        <v>75</v>
      </c>
      <c r="K59" s="90">
        <v>75</v>
      </c>
      <c r="L59" s="90">
        <v>0</v>
      </c>
      <c r="M59" s="94">
        <v>0</v>
      </c>
      <c r="N59" s="95">
        <f>SUM(F59:M59)</f>
        <v>245</v>
      </c>
      <c r="O59" s="110" t="s">
        <v>194</v>
      </c>
    </row>
    <row r="60" spans="1:15" ht="26.25">
      <c r="A60" s="29">
        <v>55</v>
      </c>
      <c r="B60" s="29" t="s">
        <v>36</v>
      </c>
      <c r="C60" s="29" t="s">
        <v>118</v>
      </c>
      <c r="D60" s="29" t="s">
        <v>100</v>
      </c>
      <c r="E60" s="29" t="s">
        <v>99</v>
      </c>
      <c r="F60" s="90">
        <v>0</v>
      </c>
      <c r="G60" s="90">
        <v>0</v>
      </c>
      <c r="H60" s="90">
        <v>75</v>
      </c>
      <c r="I60" s="90">
        <v>75</v>
      </c>
      <c r="J60" s="90">
        <v>22</v>
      </c>
      <c r="K60" s="90">
        <v>75</v>
      </c>
      <c r="L60" s="90">
        <v>0</v>
      </c>
      <c r="M60" s="94">
        <v>0</v>
      </c>
      <c r="N60" s="95">
        <f>SUM(F60:M60)</f>
        <v>247</v>
      </c>
      <c r="O60" s="110" t="s">
        <v>195</v>
      </c>
    </row>
    <row r="61" spans="1:15" ht="15.75">
      <c r="A61" s="29">
        <v>64</v>
      </c>
      <c r="B61" s="29" t="s">
        <v>36</v>
      </c>
      <c r="C61" s="29" t="s">
        <v>126</v>
      </c>
      <c r="D61" s="29" t="s">
        <v>97</v>
      </c>
      <c r="E61" s="29" t="s">
        <v>48</v>
      </c>
      <c r="F61" s="90">
        <v>0</v>
      </c>
      <c r="G61" s="90">
        <v>0</v>
      </c>
      <c r="H61" s="90">
        <v>22</v>
      </c>
      <c r="I61" s="90">
        <v>75</v>
      </c>
      <c r="J61" s="90">
        <v>75</v>
      </c>
      <c r="K61" s="90">
        <v>75</v>
      </c>
      <c r="L61" s="90">
        <v>0</v>
      </c>
      <c r="M61" s="94">
        <v>0</v>
      </c>
      <c r="N61" s="95">
        <f>SUM(F61:M61)</f>
        <v>247</v>
      </c>
      <c r="O61" s="110" t="s">
        <v>195</v>
      </c>
    </row>
    <row r="62" spans="1:15" ht="15.75">
      <c r="A62" s="29">
        <v>43</v>
      </c>
      <c r="B62" s="29" t="s">
        <v>36</v>
      </c>
      <c r="C62" s="29" t="s">
        <v>103</v>
      </c>
      <c r="D62" s="29" t="s">
        <v>104</v>
      </c>
      <c r="E62" s="29" t="s">
        <v>91</v>
      </c>
      <c r="F62" s="90">
        <v>0</v>
      </c>
      <c r="G62" s="90">
        <v>0</v>
      </c>
      <c r="H62" s="90">
        <v>75</v>
      </c>
      <c r="I62" s="90">
        <v>75</v>
      </c>
      <c r="J62" s="90">
        <v>27</v>
      </c>
      <c r="K62" s="90">
        <v>75</v>
      </c>
      <c r="L62" s="90">
        <v>0</v>
      </c>
      <c r="M62" s="94">
        <v>0</v>
      </c>
      <c r="N62" s="95">
        <f>SUM(F62:M62)</f>
        <v>252</v>
      </c>
      <c r="O62" s="110" t="s">
        <v>291</v>
      </c>
    </row>
    <row r="63" spans="1:15" ht="15.75">
      <c r="A63" s="29">
        <v>94</v>
      </c>
      <c r="B63" s="29" t="s">
        <v>36</v>
      </c>
      <c r="C63" s="29" t="s">
        <v>158</v>
      </c>
      <c r="D63" s="29" t="s">
        <v>56</v>
      </c>
      <c r="E63" s="29" t="s">
        <v>48</v>
      </c>
      <c r="F63" s="90">
        <v>0</v>
      </c>
      <c r="G63" s="90">
        <v>0</v>
      </c>
      <c r="H63" s="90">
        <v>27</v>
      </c>
      <c r="I63" s="90">
        <v>75</v>
      </c>
      <c r="J63" s="90">
        <v>75</v>
      </c>
      <c r="K63" s="90">
        <v>75</v>
      </c>
      <c r="L63" s="90">
        <v>0</v>
      </c>
      <c r="M63" s="94">
        <v>0</v>
      </c>
      <c r="N63" s="95">
        <f>SUM(F63:M63)</f>
        <v>252</v>
      </c>
      <c r="O63" s="110" t="s">
        <v>291</v>
      </c>
    </row>
    <row r="64" spans="1:15" ht="15.75">
      <c r="A64" s="29">
        <v>66</v>
      </c>
      <c r="B64" s="29" t="s">
        <v>36</v>
      </c>
      <c r="C64" s="29" t="s">
        <v>128</v>
      </c>
      <c r="D64" s="29" t="s">
        <v>97</v>
      </c>
      <c r="E64" s="29" t="s">
        <v>48</v>
      </c>
      <c r="F64" s="90">
        <v>0</v>
      </c>
      <c r="G64" s="90">
        <v>0</v>
      </c>
      <c r="H64" s="90">
        <v>29</v>
      </c>
      <c r="I64" s="90">
        <v>75</v>
      </c>
      <c r="J64" s="90">
        <v>75</v>
      </c>
      <c r="K64" s="90">
        <v>75</v>
      </c>
      <c r="L64" s="90">
        <v>0</v>
      </c>
      <c r="M64" s="94">
        <v>0</v>
      </c>
      <c r="N64" s="95">
        <f>SUM(F64:M64)</f>
        <v>254</v>
      </c>
      <c r="O64" s="110" t="s">
        <v>292</v>
      </c>
    </row>
    <row r="65" spans="1:15" ht="15.75">
      <c r="A65" s="29">
        <v>100</v>
      </c>
      <c r="B65" s="29" t="s">
        <v>36</v>
      </c>
      <c r="C65" s="29" t="s">
        <v>164</v>
      </c>
      <c r="D65" s="29" t="s">
        <v>205</v>
      </c>
      <c r="E65" s="29" t="s">
        <v>48</v>
      </c>
      <c r="F65" s="90">
        <v>0</v>
      </c>
      <c r="G65" s="90">
        <v>0</v>
      </c>
      <c r="H65" s="90">
        <v>75</v>
      </c>
      <c r="I65" s="90">
        <v>29</v>
      </c>
      <c r="J65" s="90">
        <v>75</v>
      </c>
      <c r="K65" s="90">
        <v>75</v>
      </c>
      <c r="L65" s="90">
        <v>0</v>
      </c>
      <c r="M65" s="94">
        <v>0</v>
      </c>
      <c r="N65" s="95">
        <f>SUM(F65:M65)</f>
        <v>254</v>
      </c>
      <c r="O65" s="110" t="s">
        <v>292</v>
      </c>
    </row>
    <row r="66" spans="1:15" ht="15.75">
      <c r="A66" s="29">
        <v>79</v>
      </c>
      <c r="B66" s="29" t="s">
        <v>36</v>
      </c>
      <c r="C66" s="29" t="s">
        <v>143</v>
      </c>
      <c r="D66" s="29" t="s">
        <v>141</v>
      </c>
      <c r="E66" s="29" t="s">
        <v>91</v>
      </c>
      <c r="F66" s="90">
        <v>0</v>
      </c>
      <c r="G66" s="90">
        <v>0</v>
      </c>
      <c r="H66" s="90">
        <v>30</v>
      </c>
      <c r="I66" s="90">
        <v>75</v>
      </c>
      <c r="J66" s="90">
        <v>75</v>
      </c>
      <c r="K66" s="90">
        <v>75</v>
      </c>
      <c r="L66" s="90">
        <v>0</v>
      </c>
      <c r="M66" s="94">
        <v>0</v>
      </c>
      <c r="N66" s="95">
        <f>SUM(F66:M66)</f>
        <v>255</v>
      </c>
      <c r="O66" s="110" t="s">
        <v>293</v>
      </c>
    </row>
    <row r="67" spans="1:15" ht="15.75">
      <c r="A67" s="29">
        <v>59</v>
      </c>
      <c r="B67" s="29" t="s">
        <v>36</v>
      </c>
      <c r="C67" s="29" t="s">
        <v>122</v>
      </c>
      <c r="D67" s="29" t="s">
        <v>115</v>
      </c>
      <c r="E67" s="29" t="s">
        <v>91</v>
      </c>
      <c r="F67" s="90">
        <v>0</v>
      </c>
      <c r="G67" s="90">
        <v>0</v>
      </c>
      <c r="H67" s="90">
        <v>75</v>
      </c>
      <c r="I67" s="90">
        <v>75</v>
      </c>
      <c r="J67" s="90">
        <v>31</v>
      </c>
      <c r="K67" s="90">
        <v>75</v>
      </c>
      <c r="L67" s="90">
        <v>0</v>
      </c>
      <c r="M67" s="94">
        <v>0</v>
      </c>
      <c r="N67" s="95">
        <f>SUM(F67:M67)</f>
        <v>256</v>
      </c>
      <c r="O67" s="110" t="s">
        <v>294</v>
      </c>
    </row>
    <row r="68" spans="1:15" ht="15.75">
      <c r="A68" s="29">
        <v>73</v>
      </c>
      <c r="B68" s="29" t="s">
        <v>36</v>
      </c>
      <c r="C68" s="29" t="s">
        <v>136</v>
      </c>
      <c r="D68" s="29" t="s">
        <v>115</v>
      </c>
      <c r="E68" s="29" t="s">
        <v>91</v>
      </c>
      <c r="F68" s="90">
        <v>0</v>
      </c>
      <c r="G68" s="90">
        <v>0</v>
      </c>
      <c r="H68" s="90">
        <v>75</v>
      </c>
      <c r="I68" s="90">
        <v>75</v>
      </c>
      <c r="J68" s="90">
        <v>35</v>
      </c>
      <c r="K68" s="90">
        <v>75</v>
      </c>
      <c r="L68" s="90">
        <v>0</v>
      </c>
      <c r="M68" s="94">
        <v>0</v>
      </c>
      <c r="N68" s="95">
        <f>SUM(F68:M68)</f>
        <v>260</v>
      </c>
      <c r="O68" s="110" t="s">
        <v>295</v>
      </c>
    </row>
    <row r="69" spans="1:15" ht="15.75">
      <c r="A69" s="29">
        <v>78</v>
      </c>
      <c r="B69" s="29" t="s">
        <v>36</v>
      </c>
      <c r="C69" s="29" t="s">
        <v>142</v>
      </c>
      <c r="D69" s="29" t="s">
        <v>141</v>
      </c>
      <c r="E69" s="29" t="s">
        <v>91</v>
      </c>
      <c r="F69" s="90">
        <v>0</v>
      </c>
      <c r="G69" s="90">
        <v>0</v>
      </c>
      <c r="H69" s="90">
        <v>35</v>
      </c>
      <c r="I69" s="90">
        <v>75</v>
      </c>
      <c r="J69" s="90">
        <v>75</v>
      </c>
      <c r="K69" s="90">
        <v>75</v>
      </c>
      <c r="L69" s="90">
        <v>0</v>
      </c>
      <c r="M69" s="94">
        <v>0</v>
      </c>
      <c r="N69" s="95">
        <f>SUM(F69:M69)</f>
        <v>260</v>
      </c>
      <c r="O69" s="110" t="s">
        <v>295</v>
      </c>
    </row>
    <row r="70" spans="1:15" ht="15.75">
      <c r="A70" s="29">
        <v>89</v>
      </c>
      <c r="B70" s="29" t="s">
        <v>36</v>
      </c>
      <c r="C70" s="29" t="s">
        <v>153</v>
      </c>
      <c r="D70" s="29" t="s">
        <v>115</v>
      </c>
      <c r="E70" s="29" t="s">
        <v>91</v>
      </c>
      <c r="F70" s="90">
        <v>0</v>
      </c>
      <c r="G70" s="90">
        <v>0</v>
      </c>
      <c r="H70" s="90">
        <v>75</v>
      </c>
      <c r="I70" s="90">
        <v>75</v>
      </c>
      <c r="J70" s="90">
        <v>36</v>
      </c>
      <c r="K70" s="90">
        <v>75</v>
      </c>
      <c r="L70" s="90">
        <v>0</v>
      </c>
      <c r="M70" s="94">
        <v>0</v>
      </c>
      <c r="N70" s="95">
        <f>SUM(F70:M70)</f>
        <v>261</v>
      </c>
      <c r="O70" s="110" t="s">
        <v>296</v>
      </c>
    </row>
    <row r="71" spans="1:15" ht="15.75">
      <c r="A71" s="29">
        <v>15</v>
      </c>
      <c r="B71" s="29" t="s">
        <v>36</v>
      </c>
      <c r="C71" s="29" t="s">
        <v>64</v>
      </c>
      <c r="D71" s="29" t="s">
        <v>65</v>
      </c>
      <c r="E71" s="29" t="s">
        <v>221</v>
      </c>
      <c r="F71" s="90">
        <v>0</v>
      </c>
      <c r="G71" s="90">
        <v>0</v>
      </c>
      <c r="H71" s="90">
        <v>75</v>
      </c>
      <c r="I71" s="90">
        <v>75</v>
      </c>
      <c r="J71" s="90">
        <v>75</v>
      </c>
      <c r="K71" s="90">
        <v>75</v>
      </c>
      <c r="L71" s="90">
        <v>0</v>
      </c>
      <c r="M71" s="94">
        <v>0</v>
      </c>
      <c r="N71" s="95">
        <f>SUM(F71:M71)</f>
        <v>300</v>
      </c>
      <c r="O71" s="110" t="s">
        <v>297</v>
      </c>
    </row>
    <row r="72" spans="1:15" ht="15.75">
      <c r="A72" s="29">
        <v>16</v>
      </c>
      <c r="B72" s="29" t="s">
        <v>36</v>
      </c>
      <c r="C72" s="29" t="s">
        <v>66</v>
      </c>
      <c r="D72" s="29" t="s">
        <v>65</v>
      </c>
      <c r="E72" s="29" t="s">
        <v>221</v>
      </c>
      <c r="F72" s="90">
        <v>0</v>
      </c>
      <c r="G72" s="90">
        <v>0</v>
      </c>
      <c r="H72" s="90">
        <v>75</v>
      </c>
      <c r="I72" s="90">
        <v>75</v>
      </c>
      <c r="J72" s="90">
        <v>75</v>
      </c>
      <c r="K72" s="90">
        <v>75</v>
      </c>
      <c r="L72" s="90">
        <v>0</v>
      </c>
      <c r="M72" s="94">
        <v>0</v>
      </c>
      <c r="N72" s="95">
        <f>SUM(F72:M72)</f>
        <v>300</v>
      </c>
      <c r="O72" s="110" t="s">
        <v>297</v>
      </c>
    </row>
    <row r="73" spans="1:15" ht="31.5" customHeight="1">
      <c r="A73" s="29">
        <v>17</v>
      </c>
      <c r="B73" s="29" t="s">
        <v>36</v>
      </c>
      <c r="C73" s="29" t="s">
        <v>67</v>
      </c>
      <c r="D73" s="29" t="s">
        <v>65</v>
      </c>
      <c r="E73" s="29" t="s">
        <v>221</v>
      </c>
      <c r="F73" s="90">
        <v>0</v>
      </c>
      <c r="G73" s="90">
        <v>0</v>
      </c>
      <c r="H73" s="90">
        <v>75</v>
      </c>
      <c r="I73" s="90">
        <v>75</v>
      </c>
      <c r="J73" s="90">
        <v>75</v>
      </c>
      <c r="K73" s="90">
        <v>75</v>
      </c>
      <c r="L73" s="90">
        <v>0</v>
      </c>
      <c r="M73" s="94">
        <v>0</v>
      </c>
      <c r="N73" s="95">
        <f>SUM(F73:M73)</f>
        <v>300</v>
      </c>
      <c r="O73" s="110" t="s">
        <v>297</v>
      </c>
    </row>
    <row r="74" spans="1:15" ht="34.5" customHeight="1" thickBot="1">
      <c r="A74" s="29">
        <v>85</v>
      </c>
      <c r="B74" s="29" t="s">
        <v>36</v>
      </c>
      <c r="C74" s="29" t="s">
        <v>148</v>
      </c>
      <c r="D74" s="29" t="s">
        <v>141</v>
      </c>
      <c r="E74" s="29" t="s">
        <v>91</v>
      </c>
      <c r="F74" s="90">
        <v>0</v>
      </c>
      <c r="G74" s="90">
        <v>0</v>
      </c>
      <c r="H74" s="90">
        <v>75</v>
      </c>
      <c r="I74" s="90">
        <v>75</v>
      </c>
      <c r="J74" s="90">
        <v>75</v>
      </c>
      <c r="K74" s="90">
        <v>75</v>
      </c>
      <c r="L74" s="90">
        <v>0</v>
      </c>
      <c r="M74" s="94">
        <v>0</v>
      </c>
      <c r="N74" s="96">
        <f>SUM(F74:M74)</f>
        <v>300</v>
      </c>
      <c r="O74" s="110" t="s">
        <v>297</v>
      </c>
    </row>
  </sheetData>
  <sheetProtection/>
  <mergeCells count="7">
    <mergeCell ref="A1:E1"/>
    <mergeCell ref="A3:K3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pane xSplit="5" ySplit="9" topLeftCell="H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10" sqref="M10"/>
    </sheetView>
  </sheetViews>
  <sheetFormatPr defaultColWidth="9.00390625" defaultRowHeight="12.75"/>
  <cols>
    <col min="3" max="3" width="27.75390625" style="0" customWidth="1"/>
    <col min="4" max="4" width="11.25390625" style="0" customWidth="1"/>
  </cols>
  <sheetData>
    <row r="1" spans="1:13" ht="20.25">
      <c r="A1" s="199"/>
      <c r="B1" s="199"/>
      <c r="C1" s="199"/>
      <c r="D1" s="199"/>
      <c r="E1" s="199"/>
      <c r="F1" s="14"/>
      <c r="G1" s="14"/>
      <c r="H1" s="14"/>
      <c r="I1" s="15"/>
      <c r="J1" s="15"/>
      <c r="K1" s="15"/>
      <c r="L1" s="15"/>
      <c r="M1" s="16"/>
    </row>
    <row r="2" spans="1:13" ht="20.25">
      <c r="A2" s="14"/>
      <c r="B2" s="14"/>
      <c r="C2" s="14"/>
      <c r="D2" s="14"/>
      <c r="E2" s="14"/>
      <c r="F2" s="14"/>
      <c r="G2" s="14"/>
      <c r="H2" s="14"/>
      <c r="I2" s="15"/>
      <c r="J2" s="15"/>
      <c r="K2" s="15"/>
      <c r="L2" s="15"/>
      <c r="M2" s="16"/>
    </row>
    <row r="3" spans="1:13" ht="21" thickBot="1">
      <c r="A3" s="200" t="s">
        <v>302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17"/>
      <c r="M3" s="16"/>
    </row>
    <row r="4" spans="1:13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56"/>
    </row>
    <row r="5" spans="1:13" ht="16.5" thickBot="1">
      <c r="A5" s="15"/>
      <c r="B5" s="15"/>
      <c r="C5" s="18" t="s">
        <v>16</v>
      </c>
      <c r="D5" s="19" t="s">
        <v>304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5" ht="31.5" customHeight="1" thickBot="1">
      <c r="A8" s="201" t="s">
        <v>17</v>
      </c>
      <c r="B8" s="203" t="s">
        <v>35</v>
      </c>
      <c r="C8" s="195" t="s">
        <v>18</v>
      </c>
      <c r="D8" s="195" t="s">
        <v>19</v>
      </c>
      <c r="E8" s="195" t="s">
        <v>20</v>
      </c>
      <c r="F8" s="97"/>
      <c r="G8" s="98"/>
      <c r="H8" s="98"/>
      <c r="I8" s="99"/>
      <c r="J8" s="97"/>
      <c r="K8" s="98"/>
      <c r="L8" s="99"/>
      <c r="M8" s="97"/>
      <c r="N8" s="100"/>
      <c r="O8" s="101"/>
    </row>
    <row r="9" spans="1:15" ht="79.5" thickBot="1">
      <c r="A9" s="202"/>
      <c r="B9" s="204"/>
      <c r="C9" s="196"/>
      <c r="D9" s="196"/>
      <c r="E9" s="248"/>
      <c r="F9" s="103" t="s">
        <v>183</v>
      </c>
      <c r="G9" s="132" t="s">
        <v>220</v>
      </c>
      <c r="H9" s="104" t="s">
        <v>178</v>
      </c>
      <c r="I9" s="105" t="s">
        <v>179</v>
      </c>
      <c r="J9" s="104" t="s">
        <v>180</v>
      </c>
      <c r="K9" s="104" t="s">
        <v>174</v>
      </c>
      <c r="L9" s="105" t="s">
        <v>181</v>
      </c>
      <c r="M9" s="106" t="s">
        <v>182</v>
      </c>
      <c r="N9" s="107" t="s">
        <v>30</v>
      </c>
      <c r="O9" s="108" t="s">
        <v>5</v>
      </c>
    </row>
    <row r="10" spans="1:15" ht="15.75">
      <c r="A10" s="29">
        <v>63</v>
      </c>
      <c r="B10" s="29" t="s">
        <v>85</v>
      </c>
      <c r="C10" s="29" t="s">
        <v>222</v>
      </c>
      <c r="D10" s="29" t="s">
        <v>92</v>
      </c>
      <c r="E10" s="29" t="s">
        <v>91</v>
      </c>
      <c r="F10" s="90">
        <v>0</v>
      </c>
      <c r="G10" s="90">
        <v>0</v>
      </c>
      <c r="H10" s="90">
        <v>3</v>
      </c>
      <c r="I10" s="90">
        <v>1</v>
      </c>
      <c r="J10" s="90">
        <v>48</v>
      </c>
      <c r="K10" s="90">
        <v>1</v>
      </c>
      <c r="L10" s="112">
        <v>-7</v>
      </c>
      <c r="M10" s="115">
        <v>-38</v>
      </c>
      <c r="N10" s="102">
        <f aca="true" t="shared" si="0" ref="N10:N41">SUM(F10:M10)</f>
        <v>8</v>
      </c>
      <c r="O10" s="109" t="s">
        <v>206</v>
      </c>
    </row>
    <row r="11" spans="1:15" ht="15.75">
      <c r="A11" s="29">
        <v>6</v>
      </c>
      <c r="B11" s="29" t="s">
        <v>85</v>
      </c>
      <c r="C11" s="29" t="s">
        <v>54</v>
      </c>
      <c r="D11" s="29" t="s">
        <v>52</v>
      </c>
      <c r="E11" s="29" t="s">
        <v>48</v>
      </c>
      <c r="F11" s="90">
        <v>-35</v>
      </c>
      <c r="G11" s="90">
        <v>0</v>
      </c>
      <c r="H11" s="90">
        <v>48</v>
      </c>
      <c r="I11" s="90">
        <v>8</v>
      </c>
      <c r="J11" s="90">
        <v>20</v>
      </c>
      <c r="K11" s="90">
        <v>4</v>
      </c>
      <c r="L11" s="90">
        <v>0</v>
      </c>
      <c r="M11" s="94">
        <v>-33</v>
      </c>
      <c r="N11" s="95">
        <f t="shared" si="0"/>
        <v>12</v>
      </c>
      <c r="O11" s="109" t="s">
        <v>207</v>
      </c>
    </row>
    <row r="12" spans="1:15" ht="15.75">
      <c r="A12" s="29">
        <v>29</v>
      </c>
      <c r="B12" s="29" t="s">
        <v>85</v>
      </c>
      <c r="C12" s="29" t="s">
        <v>82</v>
      </c>
      <c r="D12" s="29" t="s">
        <v>202</v>
      </c>
      <c r="E12" s="29" t="s">
        <v>48</v>
      </c>
      <c r="F12" s="90">
        <v>0</v>
      </c>
      <c r="G12" s="90">
        <v>0</v>
      </c>
      <c r="H12" s="90">
        <v>1</v>
      </c>
      <c r="I12" s="90">
        <v>3</v>
      </c>
      <c r="J12" s="90">
        <v>48</v>
      </c>
      <c r="K12" s="90">
        <v>6</v>
      </c>
      <c r="L12" s="112">
        <v>-3.5</v>
      </c>
      <c r="M12" s="94">
        <v>-35</v>
      </c>
      <c r="N12" s="95">
        <f t="shared" si="0"/>
        <v>19.5</v>
      </c>
      <c r="O12" s="109" t="s">
        <v>208</v>
      </c>
    </row>
    <row r="13" spans="1:15" ht="26.25">
      <c r="A13" s="29">
        <v>3</v>
      </c>
      <c r="B13" s="29" t="s">
        <v>85</v>
      </c>
      <c r="C13" s="29" t="s">
        <v>50</v>
      </c>
      <c r="D13" s="29" t="s">
        <v>47</v>
      </c>
      <c r="E13" s="29" t="s">
        <v>48</v>
      </c>
      <c r="F13" s="90">
        <v>-34</v>
      </c>
      <c r="G13" s="90">
        <v>0</v>
      </c>
      <c r="H13" s="90">
        <v>19</v>
      </c>
      <c r="I13" s="90">
        <v>48</v>
      </c>
      <c r="J13" s="90">
        <v>12</v>
      </c>
      <c r="K13" s="90">
        <v>9</v>
      </c>
      <c r="L13" s="90">
        <v>0</v>
      </c>
      <c r="M13" s="94">
        <v>-32</v>
      </c>
      <c r="N13" s="95">
        <f t="shared" si="0"/>
        <v>22</v>
      </c>
      <c r="O13" s="109" t="s">
        <v>209</v>
      </c>
    </row>
    <row r="14" spans="1:15" ht="26.25">
      <c r="A14" s="29">
        <v>12</v>
      </c>
      <c r="B14" s="29" t="s">
        <v>85</v>
      </c>
      <c r="C14" s="29" t="s">
        <v>60</v>
      </c>
      <c r="D14" s="29" t="s">
        <v>63</v>
      </c>
      <c r="E14" s="29" t="s">
        <v>221</v>
      </c>
      <c r="F14" s="90">
        <v>-38</v>
      </c>
      <c r="G14" s="90">
        <v>0</v>
      </c>
      <c r="H14" s="90">
        <v>48</v>
      </c>
      <c r="I14" s="90">
        <v>14</v>
      </c>
      <c r="J14" s="90">
        <v>1</v>
      </c>
      <c r="K14" s="90">
        <v>5</v>
      </c>
      <c r="L14" s="111">
        <v>0</v>
      </c>
      <c r="M14" s="94">
        <v>-29</v>
      </c>
      <c r="N14" s="95">
        <f t="shared" si="0"/>
        <v>1</v>
      </c>
      <c r="O14" s="109" t="s">
        <v>210</v>
      </c>
    </row>
    <row r="15" spans="1:15" ht="26.25">
      <c r="A15" s="29">
        <v>2</v>
      </c>
      <c r="B15" s="29" t="s">
        <v>85</v>
      </c>
      <c r="C15" s="29" t="s">
        <v>49</v>
      </c>
      <c r="D15" s="29" t="s">
        <v>47</v>
      </c>
      <c r="E15" s="29" t="s">
        <v>48</v>
      </c>
      <c r="F15" s="90">
        <v>-34</v>
      </c>
      <c r="G15" s="90">
        <v>0</v>
      </c>
      <c r="H15" s="90">
        <v>14</v>
      </c>
      <c r="I15" s="90">
        <v>48</v>
      </c>
      <c r="J15" s="90">
        <v>18</v>
      </c>
      <c r="K15" s="90">
        <v>16</v>
      </c>
      <c r="L15" s="90">
        <v>0</v>
      </c>
      <c r="M15" s="94">
        <v>-32</v>
      </c>
      <c r="N15" s="95">
        <f t="shared" si="0"/>
        <v>30</v>
      </c>
      <c r="O15" s="109" t="s">
        <v>196</v>
      </c>
    </row>
    <row r="16" spans="1:15" ht="15.75">
      <c r="A16" s="29">
        <v>7</v>
      </c>
      <c r="B16" s="29" t="s">
        <v>85</v>
      </c>
      <c r="C16" s="29" t="s">
        <v>184</v>
      </c>
      <c r="D16" s="29" t="s">
        <v>52</v>
      </c>
      <c r="E16" s="29" t="s">
        <v>48</v>
      </c>
      <c r="F16" s="90">
        <v>-35</v>
      </c>
      <c r="G16" s="90">
        <v>0</v>
      </c>
      <c r="H16" s="90">
        <v>2</v>
      </c>
      <c r="I16" s="90">
        <v>48</v>
      </c>
      <c r="J16" s="90">
        <v>9</v>
      </c>
      <c r="K16" s="90">
        <v>8</v>
      </c>
      <c r="L16" s="111">
        <v>0</v>
      </c>
      <c r="M16" s="94">
        <v>0</v>
      </c>
      <c r="N16" s="95">
        <f t="shared" si="0"/>
        <v>32</v>
      </c>
      <c r="O16" s="109" t="s">
        <v>197</v>
      </c>
    </row>
    <row r="17" spans="1:15" ht="15.75">
      <c r="A17" s="29">
        <v>83</v>
      </c>
      <c r="B17" s="29" t="s">
        <v>85</v>
      </c>
      <c r="C17" s="29" t="s">
        <v>146</v>
      </c>
      <c r="D17" s="29" t="s">
        <v>141</v>
      </c>
      <c r="E17" s="29" t="s">
        <v>91</v>
      </c>
      <c r="F17" s="90">
        <v>0</v>
      </c>
      <c r="G17" s="90">
        <v>0</v>
      </c>
      <c r="H17" s="90">
        <v>15</v>
      </c>
      <c r="I17" s="90">
        <v>10</v>
      </c>
      <c r="J17" s="90">
        <v>48</v>
      </c>
      <c r="K17" s="90">
        <v>3</v>
      </c>
      <c r="L17" s="90">
        <v>0</v>
      </c>
      <c r="M17" s="94">
        <v>-34</v>
      </c>
      <c r="N17" s="95">
        <f t="shared" si="0"/>
        <v>42</v>
      </c>
      <c r="O17" s="109" t="s">
        <v>211</v>
      </c>
    </row>
    <row r="18" spans="1:15" ht="15.75">
      <c r="A18" s="29">
        <v>71</v>
      </c>
      <c r="B18" s="29" t="s">
        <v>85</v>
      </c>
      <c r="C18" s="29" t="s">
        <v>135</v>
      </c>
      <c r="D18" s="29" t="s">
        <v>115</v>
      </c>
      <c r="E18" s="29" t="s">
        <v>91</v>
      </c>
      <c r="F18" s="90">
        <v>0</v>
      </c>
      <c r="G18" s="90">
        <v>0</v>
      </c>
      <c r="H18" s="90">
        <v>10</v>
      </c>
      <c r="I18" s="90">
        <v>16</v>
      </c>
      <c r="J18" s="90">
        <v>8</v>
      </c>
      <c r="K18" s="90">
        <v>14</v>
      </c>
      <c r="L18" s="90">
        <v>0</v>
      </c>
      <c r="M18" s="94">
        <v>0</v>
      </c>
      <c r="N18" s="95">
        <f t="shared" si="0"/>
        <v>48</v>
      </c>
      <c r="O18" s="109" t="s">
        <v>212</v>
      </c>
    </row>
    <row r="19" spans="1:15" ht="26.25">
      <c r="A19" s="29">
        <v>22</v>
      </c>
      <c r="B19" s="29" t="s">
        <v>85</v>
      </c>
      <c r="C19" s="29" t="s">
        <v>72</v>
      </c>
      <c r="D19" s="29" t="s">
        <v>73</v>
      </c>
      <c r="E19" s="29" t="s">
        <v>74</v>
      </c>
      <c r="F19" s="90">
        <v>-36</v>
      </c>
      <c r="G19" s="90">
        <v>0</v>
      </c>
      <c r="H19" s="90">
        <v>48</v>
      </c>
      <c r="I19" s="90">
        <v>48</v>
      </c>
      <c r="J19" s="90">
        <v>11</v>
      </c>
      <c r="K19" s="90">
        <v>13</v>
      </c>
      <c r="L19" s="90">
        <v>0</v>
      </c>
      <c r="M19" s="94">
        <v>-31</v>
      </c>
      <c r="N19" s="95">
        <f t="shared" si="0"/>
        <v>53</v>
      </c>
      <c r="O19" s="109" t="s">
        <v>213</v>
      </c>
    </row>
    <row r="20" spans="1:15" ht="15.75">
      <c r="A20" s="29">
        <v>25</v>
      </c>
      <c r="B20" s="29" t="s">
        <v>85</v>
      </c>
      <c r="C20" s="29" t="s">
        <v>305</v>
      </c>
      <c r="D20" s="29" t="s">
        <v>77</v>
      </c>
      <c r="E20" s="29" t="s">
        <v>48</v>
      </c>
      <c r="F20" s="90">
        <v>0</v>
      </c>
      <c r="G20" s="90">
        <v>0</v>
      </c>
      <c r="H20" s="90">
        <v>5</v>
      </c>
      <c r="I20" s="90">
        <v>13</v>
      </c>
      <c r="J20" s="90">
        <v>3</v>
      </c>
      <c r="K20" s="90">
        <v>48</v>
      </c>
      <c r="L20" s="90">
        <v>0</v>
      </c>
      <c r="M20" s="94">
        <v>0</v>
      </c>
      <c r="N20" s="95">
        <f t="shared" si="0"/>
        <v>69</v>
      </c>
      <c r="O20" s="109" t="s">
        <v>214</v>
      </c>
    </row>
    <row r="21" spans="1:15" ht="15.75">
      <c r="A21" s="29">
        <v>28</v>
      </c>
      <c r="B21" s="29" t="s">
        <v>85</v>
      </c>
      <c r="C21" s="29" t="s">
        <v>79</v>
      </c>
      <c r="D21" s="29" t="s">
        <v>77</v>
      </c>
      <c r="E21" s="29" t="s">
        <v>48</v>
      </c>
      <c r="F21" s="90">
        <v>0</v>
      </c>
      <c r="G21" s="90">
        <v>0</v>
      </c>
      <c r="H21" s="90">
        <v>48</v>
      </c>
      <c r="I21" s="90">
        <v>17</v>
      </c>
      <c r="J21" s="90">
        <v>5</v>
      </c>
      <c r="K21" s="90">
        <v>10</v>
      </c>
      <c r="L21" s="90">
        <v>0</v>
      </c>
      <c r="M21" s="94">
        <v>0</v>
      </c>
      <c r="N21" s="95">
        <f t="shared" si="0"/>
        <v>80</v>
      </c>
      <c r="O21" s="109" t="s">
        <v>215</v>
      </c>
    </row>
    <row r="22" spans="1:15" ht="15.75">
      <c r="A22" s="29">
        <v>10</v>
      </c>
      <c r="B22" s="29" t="s">
        <v>85</v>
      </c>
      <c r="C22" s="29" t="s">
        <v>58</v>
      </c>
      <c r="D22" s="29" t="s">
        <v>56</v>
      </c>
      <c r="E22" s="29" t="s">
        <v>48</v>
      </c>
      <c r="F22" s="90">
        <v>-37</v>
      </c>
      <c r="G22" s="90">
        <v>0</v>
      </c>
      <c r="H22" s="90">
        <v>48</v>
      </c>
      <c r="I22" s="90">
        <v>48</v>
      </c>
      <c r="J22" s="90">
        <v>21</v>
      </c>
      <c r="K22" s="90">
        <v>2</v>
      </c>
      <c r="L22" s="90">
        <v>0</v>
      </c>
      <c r="M22" s="94">
        <v>0</v>
      </c>
      <c r="N22" s="95">
        <f t="shared" si="0"/>
        <v>82</v>
      </c>
      <c r="O22" s="109" t="s">
        <v>216</v>
      </c>
    </row>
    <row r="23" spans="1:15" ht="15.75">
      <c r="A23" s="29">
        <v>49</v>
      </c>
      <c r="B23" s="29" t="s">
        <v>85</v>
      </c>
      <c r="C23" s="29" t="s">
        <v>111</v>
      </c>
      <c r="D23" s="29" t="s">
        <v>110</v>
      </c>
      <c r="E23" s="29" t="s">
        <v>48</v>
      </c>
      <c r="F23" s="90">
        <v>0</v>
      </c>
      <c r="G23" s="90">
        <v>0</v>
      </c>
      <c r="H23" s="90">
        <v>6</v>
      </c>
      <c r="I23" s="90">
        <v>11</v>
      </c>
      <c r="J23" s="90">
        <v>23</v>
      </c>
      <c r="K23" s="90">
        <v>48</v>
      </c>
      <c r="L23" s="90">
        <v>0</v>
      </c>
      <c r="M23" s="94">
        <v>0</v>
      </c>
      <c r="N23" s="95">
        <f t="shared" si="0"/>
        <v>88</v>
      </c>
      <c r="O23" s="109" t="s">
        <v>225</v>
      </c>
    </row>
    <row r="24" spans="1:15" ht="15.75">
      <c r="A24" s="29">
        <v>69</v>
      </c>
      <c r="B24" s="29" t="s">
        <v>85</v>
      </c>
      <c r="C24" s="29" t="s">
        <v>133</v>
      </c>
      <c r="D24" s="29" t="s">
        <v>115</v>
      </c>
      <c r="E24" s="29" t="s">
        <v>91</v>
      </c>
      <c r="F24" s="90">
        <v>0</v>
      </c>
      <c r="G24" s="90">
        <v>0</v>
      </c>
      <c r="H24" s="90">
        <v>12</v>
      </c>
      <c r="I24" s="90">
        <v>18</v>
      </c>
      <c r="J24" s="90">
        <v>10</v>
      </c>
      <c r="K24" s="90">
        <v>48</v>
      </c>
      <c r="L24" s="90">
        <v>0</v>
      </c>
      <c r="M24" s="94">
        <v>0</v>
      </c>
      <c r="N24" s="95">
        <f t="shared" si="0"/>
        <v>88</v>
      </c>
      <c r="O24" s="109" t="s">
        <v>225</v>
      </c>
    </row>
    <row r="25" spans="1:15" ht="26.25">
      <c r="A25" s="29">
        <v>18</v>
      </c>
      <c r="B25" s="29" t="s">
        <v>85</v>
      </c>
      <c r="C25" s="29" t="s">
        <v>68</v>
      </c>
      <c r="D25" s="29" t="s">
        <v>73</v>
      </c>
      <c r="E25" s="29" t="s">
        <v>74</v>
      </c>
      <c r="F25" s="90">
        <v>-36</v>
      </c>
      <c r="G25" s="90">
        <v>0</v>
      </c>
      <c r="H25" s="90">
        <v>48</v>
      </c>
      <c r="I25" s="90">
        <v>48</v>
      </c>
      <c r="J25" s="90">
        <v>24</v>
      </c>
      <c r="K25" s="90">
        <v>15</v>
      </c>
      <c r="L25" s="90">
        <v>0</v>
      </c>
      <c r="M25" s="94">
        <v>-30</v>
      </c>
      <c r="N25" s="95">
        <f t="shared" si="0"/>
        <v>69</v>
      </c>
      <c r="O25" s="109" t="s">
        <v>219</v>
      </c>
    </row>
    <row r="26" spans="1:15" ht="15.75">
      <c r="A26" s="29">
        <v>102</v>
      </c>
      <c r="B26" s="29" t="s">
        <v>85</v>
      </c>
      <c r="C26" s="29" t="s">
        <v>166</v>
      </c>
      <c r="D26" s="29" t="s">
        <v>115</v>
      </c>
      <c r="E26" s="29" t="s">
        <v>91</v>
      </c>
      <c r="F26" s="90">
        <v>0</v>
      </c>
      <c r="G26" s="90">
        <v>0</v>
      </c>
      <c r="H26" s="90">
        <v>48</v>
      </c>
      <c r="I26" s="90">
        <v>4</v>
      </c>
      <c r="J26" s="90">
        <v>48</v>
      </c>
      <c r="K26" s="90">
        <v>48</v>
      </c>
      <c r="L26" s="112">
        <v>-3.5</v>
      </c>
      <c r="M26" s="94">
        <v>-37</v>
      </c>
      <c r="N26" s="95">
        <f t="shared" si="0"/>
        <v>107.5</v>
      </c>
      <c r="O26" s="109" t="s">
        <v>226</v>
      </c>
    </row>
    <row r="27" spans="1:15" ht="15.75">
      <c r="A27" s="29">
        <v>45</v>
      </c>
      <c r="B27" s="29" t="s">
        <v>85</v>
      </c>
      <c r="C27" s="29" t="s">
        <v>106</v>
      </c>
      <c r="D27" s="29" t="s">
        <v>104</v>
      </c>
      <c r="E27" s="29" t="s">
        <v>91</v>
      </c>
      <c r="F27" s="90">
        <v>0</v>
      </c>
      <c r="G27" s="90">
        <v>0</v>
      </c>
      <c r="H27" s="90">
        <v>48</v>
      </c>
      <c r="I27" s="90">
        <v>7</v>
      </c>
      <c r="J27" s="90">
        <v>6</v>
      </c>
      <c r="K27" s="90">
        <v>48</v>
      </c>
      <c r="L27" s="90">
        <v>0</v>
      </c>
      <c r="M27" s="94">
        <v>0</v>
      </c>
      <c r="N27" s="95">
        <f t="shared" si="0"/>
        <v>109</v>
      </c>
      <c r="O27" s="109" t="s">
        <v>227</v>
      </c>
    </row>
    <row r="28" spans="1:15" ht="15.75">
      <c r="A28" s="29">
        <v>87</v>
      </c>
      <c r="B28" s="29" t="s">
        <v>85</v>
      </c>
      <c r="C28" s="29" t="s">
        <v>150</v>
      </c>
      <c r="D28" s="29" t="s">
        <v>151</v>
      </c>
      <c r="E28" s="29" t="s">
        <v>48</v>
      </c>
      <c r="F28" s="90">
        <v>0</v>
      </c>
      <c r="G28" s="90">
        <v>0</v>
      </c>
      <c r="H28" s="90">
        <v>9</v>
      </c>
      <c r="I28" s="90">
        <v>6</v>
      </c>
      <c r="J28" s="90">
        <v>48</v>
      </c>
      <c r="K28" s="90">
        <v>48</v>
      </c>
      <c r="L28" s="90">
        <v>0</v>
      </c>
      <c r="M28" s="94">
        <v>0</v>
      </c>
      <c r="N28" s="95">
        <f t="shared" si="0"/>
        <v>111</v>
      </c>
      <c r="O28" s="109" t="s">
        <v>229</v>
      </c>
    </row>
    <row r="29" spans="1:15" ht="15.75">
      <c r="A29" s="29">
        <v>26</v>
      </c>
      <c r="B29" s="29" t="s">
        <v>85</v>
      </c>
      <c r="C29" s="29" t="s">
        <v>76</v>
      </c>
      <c r="D29" s="29" t="s">
        <v>77</v>
      </c>
      <c r="E29" s="29" t="s">
        <v>48</v>
      </c>
      <c r="F29" s="90">
        <v>0</v>
      </c>
      <c r="G29" s="90">
        <v>0</v>
      </c>
      <c r="H29" s="90">
        <v>48</v>
      </c>
      <c r="I29" s="90">
        <v>12</v>
      </c>
      <c r="J29" s="90">
        <v>4</v>
      </c>
      <c r="K29" s="90">
        <v>48</v>
      </c>
      <c r="L29" s="90">
        <v>0</v>
      </c>
      <c r="M29" s="94">
        <v>0</v>
      </c>
      <c r="N29" s="95">
        <f t="shared" si="0"/>
        <v>112</v>
      </c>
      <c r="O29" s="109" t="s">
        <v>229</v>
      </c>
    </row>
    <row r="30" spans="1:15" ht="15.75">
      <c r="A30" s="29">
        <v>58</v>
      </c>
      <c r="B30" s="29" t="s">
        <v>85</v>
      </c>
      <c r="C30" s="29" t="s">
        <v>121</v>
      </c>
      <c r="D30" s="29" t="s">
        <v>115</v>
      </c>
      <c r="E30" s="29" t="s">
        <v>91</v>
      </c>
      <c r="F30" s="90">
        <v>0</v>
      </c>
      <c r="G30" s="90">
        <v>0</v>
      </c>
      <c r="H30" s="90">
        <v>4</v>
      </c>
      <c r="I30" s="90">
        <v>15</v>
      </c>
      <c r="J30" s="90">
        <v>48</v>
      </c>
      <c r="K30" s="90">
        <v>48</v>
      </c>
      <c r="L30" s="90">
        <v>0</v>
      </c>
      <c r="M30" s="94">
        <v>0</v>
      </c>
      <c r="N30" s="95">
        <f t="shared" si="0"/>
        <v>115</v>
      </c>
      <c r="O30" s="109" t="s">
        <v>230</v>
      </c>
    </row>
    <row r="31" spans="1:15" ht="15.75">
      <c r="A31" s="29">
        <v>81</v>
      </c>
      <c r="B31" s="29" t="s">
        <v>85</v>
      </c>
      <c r="C31" s="29" t="s">
        <v>144</v>
      </c>
      <c r="D31" s="29" t="s">
        <v>141</v>
      </c>
      <c r="E31" s="29" t="s">
        <v>91</v>
      </c>
      <c r="F31" s="90">
        <v>0</v>
      </c>
      <c r="G31" s="90">
        <v>0</v>
      </c>
      <c r="H31" s="90">
        <v>8</v>
      </c>
      <c r="I31" s="90">
        <v>48</v>
      </c>
      <c r="J31" s="90">
        <v>13</v>
      </c>
      <c r="K31" s="90">
        <v>48</v>
      </c>
      <c r="L31" s="90">
        <v>0</v>
      </c>
      <c r="M31" s="94">
        <v>0</v>
      </c>
      <c r="N31" s="95">
        <f t="shared" si="0"/>
        <v>117</v>
      </c>
      <c r="O31" s="109" t="s">
        <v>231</v>
      </c>
    </row>
    <row r="32" spans="1:15" ht="15.75">
      <c r="A32" s="29">
        <v>36</v>
      </c>
      <c r="B32" s="29" t="s">
        <v>85</v>
      </c>
      <c r="C32" s="29" t="s">
        <v>93</v>
      </c>
      <c r="D32" s="29" t="s">
        <v>92</v>
      </c>
      <c r="E32" s="29" t="s">
        <v>91</v>
      </c>
      <c r="F32" s="90">
        <v>0</v>
      </c>
      <c r="G32" s="90">
        <v>0</v>
      </c>
      <c r="H32" s="90">
        <v>48</v>
      </c>
      <c r="I32" s="90">
        <v>5</v>
      </c>
      <c r="J32" s="90">
        <v>22</v>
      </c>
      <c r="K32" s="90">
        <v>48</v>
      </c>
      <c r="L32" s="90">
        <v>0</v>
      </c>
      <c r="M32" s="94">
        <v>0</v>
      </c>
      <c r="N32" s="95">
        <f t="shared" si="0"/>
        <v>123</v>
      </c>
      <c r="O32" s="109" t="s">
        <v>232</v>
      </c>
    </row>
    <row r="33" spans="1:15" ht="15.75">
      <c r="A33" s="29">
        <v>80</v>
      </c>
      <c r="B33" s="29" t="s">
        <v>85</v>
      </c>
      <c r="C33" s="29" t="s">
        <v>224</v>
      </c>
      <c r="D33" s="29" t="s">
        <v>141</v>
      </c>
      <c r="E33" s="29" t="s">
        <v>91</v>
      </c>
      <c r="F33" s="90">
        <v>0</v>
      </c>
      <c r="G33" s="90">
        <v>0</v>
      </c>
      <c r="H33" s="90">
        <v>16</v>
      </c>
      <c r="I33" s="90">
        <v>48</v>
      </c>
      <c r="J33" s="90">
        <v>48</v>
      </c>
      <c r="K33" s="90">
        <v>12</v>
      </c>
      <c r="L33" s="90">
        <v>0</v>
      </c>
      <c r="M33" s="94">
        <v>0</v>
      </c>
      <c r="N33" s="95">
        <f t="shared" si="0"/>
        <v>124</v>
      </c>
      <c r="O33" s="109" t="s">
        <v>233</v>
      </c>
    </row>
    <row r="34" spans="1:15" ht="15.75">
      <c r="A34" s="29">
        <v>62</v>
      </c>
      <c r="B34" s="29" t="s">
        <v>85</v>
      </c>
      <c r="C34" s="29" t="s">
        <v>125</v>
      </c>
      <c r="D34" s="29" t="s">
        <v>115</v>
      </c>
      <c r="E34" s="29" t="s">
        <v>91</v>
      </c>
      <c r="F34" s="90">
        <v>0</v>
      </c>
      <c r="G34" s="90">
        <v>0</v>
      </c>
      <c r="H34" s="90">
        <v>13</v>
      </c>
      <c r="I34" s="90">
        <v>48</v>
      </c>
      <c r="J34" s="90">
        <v>17</v>
      </c>
      <c r="K34" s="90">
        <v>48</v>
      </c>
      <c r="L34" s="90">
        <v>0</v>
      </c>
      <c r="M34" s="94">
        <v>0</v>
      </c>
      <c r="N34" s="95">
        <f t="shared" si="0"/>
        <v>126</v>
      </c>
      <c r="O34" s="109" t="s">
        <v>234</v>
      </c>
    </row>
    <row r="35" spans="1:15" ht="15.75">
      <c r="A35" s="29">
        <v>61</v>
      </c>
      <c r="B35" s="29" t="s">
        <v>85</v>
      </c>
      <c r="C35" s="29" t="s">
        <v>124</v>
      </c>
      <c r="D35" s="29" t="s">
        <v>115</v>
      </c>
      <c r="E35" s="29" t="s">
        <v>91</v>
      </c>
      <c r="F35" s="90">
        <v>0</v>
      </c>
      <c r="G35" s="90">
        <v>0</v>
      </c>
      <c r="H35" s="90">
        <v>18</v>
      </c>
      <c r="I35" s="90">
        <v>48</v>
      </c>
      <c r="J35" s="90">
        <v>16</v>
      </c>
      <c r="K35" s="90">
        <v>48</v>
      </c>
      <c r="L35" s="90">
        <v>0</v>
      </c>
      <c r="M35" s="94">
        <v>0</v>
      </c>
      <c r="N35" s="95">
        <f t="shared" si="0"/>
        <v>130</v>
      </c>
      <c r="O35" s="109" t="s">
        <v>235</v>
      </c>
    </row>
    <row r="36" spans="1:15" ht="15.75">
      <c r="A36" s="29">
        <v>72</v>
      </c>
      <c r="B36" s="29" t="s">
        <v>85</v>
      </c>
      <c r="C36" s="29" t="s">
        <v>223</v>
      </c>
      <c r="D36" s="29" t="s">
        <v>92</v>
      </c>
      <c r="E36" s="29" t="s">
        <v>91</v>
      </c>
      <c r="F36" s="90">
        <v>0</v>
      </c>
      <c r="G36" s="90">
        <v>0</v>
      </c>
      <c r="H36" s="90">
        <v>48</v>
      </c>
      <c r="I36" s="90">
        <v>48</v>
      </c>
      <c r="J36" s="90">
        <v>2</v>
      </c>
      <c r="K36" s="90">
        <v>48</v>
      </c>
      <c r="L36" s="111">
        <v>0</v>
      </c>
      <c r="M36" s="94">
        <v>0</v>
      </c>
      <c r="N36" s="95">
        <f t="shared" si="0"/>
        <v>146</v>
      </c>
      <c r="O36" s="109" t="s">
        <v>236</v>
      </c>
    </row>
    <row r="37" spans="1:15" ht="15.75">
      <c r="A37" s="29">
        <v>101</v>
      </c>
      <c r="B37" s="29" t="s">
        <v>85</v>
      </c>
      <c r="C37" s="29" t="s">
        <v>165</v>
      </c>
      <c r="D37" s="29" t="s">
        <v>115</v>
      </c>
      <c r="E37" s="29" t="s">
        <v>91</v>
      </c>
      <c r="F37" s="90">
        <v>0</v>
      </c>
      <c r="G37" s="90">
        <v>0</v>
      </c>
      <c r="H37" s="90">
        <v>48</v>
      </c>
      <c r="I37" s="90">
        <v>2</v>
      </c>
      <c r="J37" s="90">
        <v>48</v>
      </c>
      <c r="K37" s="90">
        <v>48</v>
      </c>
      <c r="L37" s="90">
        <v>0</v>
      </c>
      <c r="M37" s="94">
        <v>0</v>
      </c>
      <c r="N37" s="95">
        <f t="shared" si="0"/>
        <v>146</v>
      </c>
      <c r="O37" s="109" t="s">
        <v>236</v>
      </c>
    </row>
    <row r="38" spans="1:15" ht="15.75">
      <c r="A38" s="29">
        <v>39</v>
      </c>
      <c r="B38" s="29" t="s">
        <v>85</v>
      </c>
      <c r="C38" s="29" t="s">
        <v>95</v>
      </c>
      <c r="D38" s="29" t="s">
        <v>97</v>
      </c>
      <c r="E38" s="29" t="s">
        <v>48</v>
      </c>
      <c r="F38" s="90">
        <v>0</v>
      </c>
      <c r="G38" s="90">
        <v>0</v>
      </c>
      <c r="H38" s="90">
        <v>7</v>
      </c>
      <c r="I38" s="90">
        <v>48</v>
      </c>
      <c r="J38" s="90">
        <v>48</v>
      </c>
      <c r="K38" s="90">
        <v>48</v>
      </c>
      <c r="L38" s="90">
        <v>0</v>
      </c>
      <c r="M38" s="94">
        <v>0</v>
      </c>
      <c r="N38" s="95">
        <f t="shared" si="0"/>
        <v>151</v>
      </c>
      <c r="O38" s="109" t="s">
        <v>199</v>
      </c>
    </row>
    <row r="39" spans="1:15" ht="15.75">
      <c r="A39" s="29">
        <v>65</v>
      </c>
      <c r="B39" s="29" t="s">
        <v>85</v>
      </c>
      <c r="C39" s="29" t="s">
        <v>129</v>
      </c>
      <c r="D39" s="29" t="s">
        <v>115</v>
      </c>
      <c r="E39" s="29" t="s">
        <v>91</v>
      </c>
      <c r="F39" s="90">
        <v>0</v>
      </c>
      <c r="G39" s="90">
        <v>0</v>
      </c>
      <c r="H39" s="90">
        <v>48</v>
      </c>
      <c r="I39" s="90">
        <v>48</v>
      </c>
      <c r="J39" s="90">
        <v>48</v>
      </c>
      <c r="K39" s="90">
        <v>7</v>
      </c>
      <c r="L39" s="90">
        <v>0</v>
      </c>
      <c r="M39" s="94">
        <v>0</v>
      </c>
      <c r="N39" s="95">
        <f t="shared" si="0"/>
        <v>151</v>
      </c>
      <c r="O39" s="109" t="s">
        <v>199</v>
      </c>
    </row>
    <row r="40" spans="1:15" ht="15.75">
      <c r="A40" s="29">
        <v>93</v>
      </c>
      <c r="B40" s="29" t="s">
        <v>85</v>
      </c>
      <c r="C40" s="29" t="s">
        <v>157</v>
      </c>
      <c r="D40" s="29" t="s">
        <v>104</v>
      </c>
      <c r="E40" s="29" t="s">
        <v>91</v>
      </c>
      <c r="F40" s="90">
        <v>0</v>
      </c>
      <c r="G40" s="90">
        <v>0</v>
      </c>
      <c r="H40" s="90">
        <v>48</v>
      </c>
      <c r="I40" s="90">
        <v>48</v>
      </c>
      <c r="J40" s="90">
        <v>7</v>
      </c>
      <c r="K40" s="90">
        <v>48</v>
      </c>
      <c r="L40" s="90">
        <v>0</v>
      </c>
      <c r="M40" s="94">
        <v>0</v>
      </c>
      <c r="N40" s="95">
        <f t="shared" si="0"/>
        <v>151</v>
      </c>
      <c r="O40" s="109" t="s">
        <v>199</v>
      </c>
    </row>
    <row r="41" spans="1:15" ht="15.75">
      <c r="A41" s="29">
        <v>99</v>
      </c>
      <c r="B41" s="29" t="s">
        <v>85</v>
      </c>
      <c r="C41" s="29" t="s">
        <v>163</v>
      </c>
      <c r="D41" s="29" t="s">
        <v>151</v>
      </c>
      <c r="E41" s="29" t="s">
        <v>48</v>
      </c>
      <c r="F41" s="90">
        <v>0</v>
      </c>
      <c r="G41" s="90">
        <v>0</v>
      </c>
      <c r="H41" s="90">
        <v>48</v>
      </c>
      <c r="I41" s="90">
        <v>9</v>
      </c>
      <c r="J41" s="90">
        <v>48</v>
      </c>
      <c r="K41" s="90">
        <v>48</v>
      </c>
      <c r="L41" s="90">
        <v>0</v>
      </c>
      <c r="M41" s="94">
        <v>0</v>
      </c>
      <c r="N41" s="95">
        <f t="shared" si="0"/>
        <v>153</v>
      </c>
      <c r="O41" s="109" t="s">
        <v>290</v>
      </c>
    </row>
    <row r="42" spans="1:15" ht="15.75">
      <c r="A42" s="29">
        <v>38</v>
      </c>
      <c r="B42" s="29" t="s">
        <v>85</v>
      </c>
      <c r="C42" s="29" t="s">
        <v>96</v>
      </c>
      <c r="D42" s="29" t="s">
        <v>205</v>
      </c>
      <c r="E42" s="29" t="s">
        <v>221</v>
      </c>
      <c r="F42" s="90">
        <v>0</v>
      </c>
      <c r="G42" s="90">
        <v>0</v>
      </c>
      <c r="H42" s="90">
        <v>48</v>
      </c>
      <c r="I42" s="90">
        <v>48</v>
      </c>
      <c r="J42" s="90">
        <v>48</v>
      </c>
      <c r="K42" s="90">
        <v>11</v>
      </c>
      <c r="L42" s="90">
        <v>0</v>
      </c>
      <c r="M42" s="94">
        <v>0</v>
      </c>
      <c r="N42" s="95">
        <f aca="true" t="shared" si="1" ref="N42:N47">SUM(F42:M42)</f>
        <v>155</v>
      </c>
      <c r="O42" s="109" t="s">
        <v>290</v>
      </c>
    </row>
    <row r="43" spans="1:15" ht="15.75">
      <c r="A43" s="29">
        <v>60</v>
      </c>
      <c r="B43" s="29" t="s">
        <v>85</v>
      </c>
      <c r="C43" s="29" t="s">
        <v>123</v>
      </c>
      <c r="D43" s="29" t="s">
        <v>115</v>
      </c>
      <c r="E43" s="29" t="s">
        <v>91</v>
      </c>
      <c r="F43" s="90">
        <v>0</v>
      </c>
      <c r="G43" s="90">
        <v>0</v>
      </c>
      <c r="H43" s="90">
        <v>11</v>
      </c>
      <c r="I43" s="90">
        <v>48</v>
      </c>
      <c r="J43" s="90">
        <v>48</v>
      </c>
      <c r="K43" s="90">
        <v>48</v>
      </c>
      <c r="L43" s="90">
        <v>0</v>
      </c>
      <c r="M43" s="94">
        <v>0</v>
      </c>
      <c r="N43" s="95">
        <f t="shared" si="1"/>
        <v>155</v>
      </c>
      <c r="O43" s="109" t="s">
        <v>290</v>
      </c>
    </row>
    <row r="44" spans="1:15" ht="15.75">
      <c r="A44" s="29">
        <v>86</v>
      </c>
      <c r="B44" s="29" t="s">
        <v>85</v>
      </c>
      <c r="C44" s="29" t="s">
        <v>149</v>
      </c>
      <c r="D44" s="29" t="s">
        <v>141</v>
      </c>
      <c r="E44" s="29" t="s">
        <v>91</v>
      </c>
      <c r="F44" s="90">
        <v>0</v>
      </c>
      <c r="G44" s="90">
        <v>0</v>
      </c>
      <c r="H44" s="90">
        <v>48</v>
      </c>
      <c r="I44" s="90">
        <v>48</v>
      </c>
      <c r="J44" s="90">
        <v>14</v>
      </c>
      <c r="K44" s="90">
        <v>48</v>
      </c>
      <c r="L44" s="90">
        <v>0</v>
      </c>
      <c r="M44" s="94">
        <v>0</v>
      </c>
      <c r="N44" s="95">
        <f t="shared" si="1"/>
        <v>158</v>
      </c>
      <c r="O44" s="163">
        <v>35</v>
      </c>
    </row>
    <row r="45" spans="1:15" ht="15.75">
      <c r="A45" s="29">
        <v>42</v>
      </c>
      <c r="B45" s="29" t="s">
        <v>85</v>
      </c>
      <c r="C45" s="29" t="s">
        <v>102</v>
      </c>
      <c r="D45" s="29" t="s">
        <v>100</v>
      </c>
      <c r="E45" s="29" t="s">
        <v>91</v>
      </c>
      <c r="F45" s="90">
        <v>0</v>
      </c>
      <c r="G45" s="90">
        <v>0</v>
      </c>
      <c r="H45" s="90">
        <v>48</v>
      </c>
      <c r="I45" s="90">
        <v>48</v>
      </c>
      <c r="J45" s="90">
        <v>15</v>
      </c>
      <c r="K45" s="90">
        <v>48</v>
      </c>
      <c r="L45" s="90">
        <v>0</v>
      </c>
      <c r="M45" s="94">
        <v>0</v>
      </c>
      <c r="N45" s="95">
        <f t="shared" si="1"/>
        <v>159</v>
      </c>
      <c r="O45" s="163">
        <v>36</v>
      </c>
    </row>
    <row r="46" spans="1:15" ht="15.75">
      <c r="A46" s="29">
        <v>91</v>
      </c>
      <c r="B46" s="29" t="s">
        <v>85</v>
      </c>
      <c r="C46" s="29" t="s">
        <v>155</v>
      </c>
      <c r="D46" s="29" t="s">
        <v>56</v>
      </c>
      <c r="E46" s="29" t="s">
        <v>48</v>
      </c>
      <c r="F46" s="90">
        <v>0</v>
      </c>
      <c r="G46" s="90">
        <v>0</v>
      </c>
      <c r="H46" s="90">
        <v>17</v>
      </c>
      <c r="I46" s="90">
        <v>48</v>
      </c>
      <c r="J46" s="90">
        <v>48</v>
      </c>
      <c r="K46" s="90">
        <v>48</v>
      </c>
      <c r="L46" s="90">
        <v>0</v>
      </c>
      <c r="M46" s="94">
        <v>0</v>
      </c>
      <c r="N46" s="95">
        <f t="shared" si="1"/>
        <v>161</v>
      </c>
      <c r="O46" s="163">
        <v>37</v>
      </c>
    </row>
    <row r="47" spans="1:15" ht="15.75">
      <c r="A47" s="29">
        <v>30</v>
      </c>
      <c r="B47" s="29" t="s">
        <v>85</v>
      </c>
      <c r="C47" s="29" t="s">
        <v>83</v>
      </c>
      <c r="D47" s="29" t="s">
        <v>202</v>
      </c>
      <c r="E47" s="29" t="s">
        <v>48</v>
      </c>
      <c r="F47" s="90">
        <v>0</v>
      </c>
      <c r="G47" s="90">
        <v>0</v>
      </c>
      <c r="H47" s="90">
        <v>48</v>
      </c>
      <c r="I47" s="90">
        <v>48</v>
      </c>
      <c r="J47" s="90">
        <v>19</v>
      </c>
      <c r="K47" s="90">
        <v>48</v>
      </c>
      <c r="L47" s="90">
        <v>0</v>
      </c>
      <c r="M47" s="94">
        <v>0</v>
      </c>
      <c r="N47" s="95">
        <f t="shared" si="1"/>
        <v>163</v>
      </c>
      <c r="O47" s="163">
        <v>38</v>
      </c>
    </row>
  </sheetData>
  <sheetProtection/>
  <mergeCells count="7">
    <mergeCell ref="A1:E1"/>
    <mergeCell ref="A3:K3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tabSelected="1" zoomScale="75" zoomScaleNormal="75" zoomScalePageLayoutView="0" workbookViewId="0" topLeftCell="A5">
      <pane xSplit="5" ySplit="5" topLeftCell="F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F10" sqref="F10:S10"/>
    </sheetView>
  </sheetViews>
  <sheetFormatPr defaultColWidth="9.00390625" defaultRowHeight="12.75"/>
  <cols>
    <col min="1" max="1" width="11.00390625" style="0" customWidth="1"/>
    <col min="2" max="2" width="4.625" style="0" customWidth="1"/>
    <col min="3" max="3" width="20.375" style="0" customWidth="1"/>
    <col min="4" max="4" width="22.75390625" style="0" customWidth="1"/>
    <col min="15" max="15" width="12.75390625" style="0" customWidth="1"/>
    <col min="19" max="19" width="9.125" style="117" customWidth="1"/>
  </cols>
  <sheetData>
    <row r="1" spans="1:17" ht="20.25">
      <c r="A1" s="199"/>
      <c r="B1" s="199"/>
      <c r="C1" s="199"/>
      <c r="D1" s="199"/>
      <c r="E1" s="199"/>
      <c r="F1" s="14"/>
      <c r="G1" s="14"/>
      <c r="H1" s="14"/>
      <c r="I1" s="15"/>
      <c r="J1" s="15"/>
      <c r="K1" s="15"/>
      <c r="L1" s="15"/>
      <c r="M1" s="15"/>
      <c r="N1" s="15"/>
      <c r="O1" s="15"/>
      <c r="P1" s="15"/>
      <c r="Q1" s="16"/>
    </row>
    <row r="2" spans="1:17" ht="20.25">
      <c r="A2" s="14"/>
      <c r="B2" s="14"/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  <c r="Q2" s="16"/>
    </row>
    <row r="3" spans="1:17" ht="21" thickBot="1">
      <c r="A3" s="200" t="s">
        <v>303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116"/>
      <c r="O3" s="17"/>
      <c r="P3" s="17"/>
      <c r="Q3" s="16"/>
    </row>
    <row r="4" spans="1:17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56"/>
    </row>
    <row r="5" spans="1:17" ht="16.5" thickBot="1">
      <c r="A5" s="15"/>
      <c r="B5" s="15"/>
      <c r="C5" s="18" t="s">
        <v>16</v>
      </c>
      <c r="D5" s="19" t="s">
        <v>304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9" ht="48" customHeight="1" thickBot="1">
      <c r="A8" s="298" t="s">
        <v>203</v>
      </c>
      <c r="B8" s="304" t="s">
        <v>35</v>
      </c>
      <c r="C8" s="300" t="s">
        <v>18</v>
      </c>
      <c r="D8" s="302" t="s">
        <v>19</v>
      </c>
      <c r="E8" s="114" t="s">
        <v>20</v>
      </c>
      <c r="F8" s="138"/>
      <c r="G8" s="135"/>
      <c r="H8" s="135"/>
      <c r="I8" s="139"/>
      <c r="J8" s="135"/>
      <c r="K8" s="138"/>
      <c r="L8" s="135"/>
      <c r="M8" s="135"/>
      <c r="N8" s="135"/>
      <c r="O8" s="139"/>
      <c r="P8" s="135"/>
      <c r="Q8" s="135"/>
      <c r="R8" s="140"/>
      <c r="S8" s="141"/>
    </row>
    <row r="9" spans="1:19" ht="79.5" customHeight="1" thickBot="1">
      <c r="A9" s="299"/>
      <c r="B9" s="305"/>
      <c r="C9" s="301"/>
      <c r="D9" s="303"/>
      <c r="E9" s="118"/>
      <c r="F9" s="121" t="s">
        <v>183</v>
      </c>
      <c r="G9" s="306" t="s">
        <v>178</v>
      </c>
      <c r="H9" s="306"/>
      <c r="I9" s="255" t="s">
        <v>179</v>
      </c>
      <c r="J9" s="256"/>
      <c r="K9" s="307" t="s">
        <v>180</v>
      </c>
      <c r="L9" s="308"/>
      <c r="M9" s="307" t="s">
        <v>174</v>
      </c>
      <c r="N9" s="308"/>
      <c r="O9" s="255" t="s">
        <v>181</v>
      </c>
      <c r="P9" s="256"/>
      <c r="Q9" s="103" t="s">
        <v>182</v>
      </c>
      <c r="R9" s="120" t="s">
        <v>30</v>
      </c>
      <c r="S9" s="119" t="s">
        <v>5</v>
      </c>
    </row>
    <row r="10" spans="1:19" ht="31.5" customHeight="1" thickBot="1">
      <c r="A10" s="142">
        <v>24</v>
      </c>
      <c r="B10" s="143" t="s">
        <v>36</v>
      </c>
      <c r="C10" s="144" t="s">
        <v>75</v>
      </c>
      <c r="D10" s="143" t="s">
        <v>81</v>
      </c>
      <c r="E10" s="143" t="s">
        <v>81</v>
      </c>
      <c r="F10" s="294" t="s">
        <v>204</v>
      </c>
      <c r="G10" s="295"/>
      <c r="H10" s="295"/>
      <c r="I10" s="295"/>
      <c r="J10" s="280"/>
      <c r="K10" s="280"/>
      <c r="L10" s="280"/>
      <c r="M10" s="280"/>
      <c r="N10" s="280"/>
      <c r="O10" s="280"/>
      <c r="P10" s="280"/>
      <c r="Q10" s="280"/>
      <c r="R10" s="280"/>
      <c r="S10" s="271"/>
    </row>
    <row r="11" spans="1:19" ht="15.75">
      <c r="A11" s="145">
        <v>15</v>
      </c>
      <c r="B11" s="146" t="s">
        <v>36</v>
      </c>
      <c r="C11" s="147" t="s">
        <v>64</v>
      </c>
      <c r="D11" s="146" t="s">
        <v>65</v>
      </c>
      <c r="E11" s="147" t="s">
        <v>221</v>
      </c>
      <c r="F11" s="293">
        <v>0</v>
      </c>
      <c r="G11" s="122">
        <v>75</v>
      </c>
      <c r="H11" s="277">
        <f>SUM(G11:G13)</f>
        <v>225</v>
      </c>
      <c r="I11" s="122">
        <v>75</v>
      </c>
      <c r="J11" s="277">
        <f>SUM(I11:I13)</f>
        <v>225</v>
      </c>
      <c r="K11" s="122">
        <v>75</v>
      </c>
      <c r="L11" s="277">
        <f>SUM(K11:K13)</f>
        <v>225</v>
      </c>
      <c r="M11" s="122">
        <v>75</v>
      </c>
      <c r="N11" s="277">
        <f>SUM(M11:M13)</f>
        <v>225</v>
      </c>
      <c r="O11" s="122">
        <v>0</v>
      </c>
      <c r="P11" s="277">
        <f>SUM(O11:O13)</f>
        <v>0</v>
      </c>
      <c r="Q11" s="285">
        <v>0</v>
      </c>
      <c r="R11" s="265">
        <f>F11+H11+J11+L11+N11+P11+Q11</f>
        <v>900</v>
      </c>
      <c r="S11" s="266" t="s">
        <v>219</v>
      </c>
    </row>
    <row r="12" spans="1:19" ht="15.75">
      <c r="A12" s="148">
        <v>16</v>
      </c>
      <c r="B12" s="149" t="s">
        <v>36</v>
      </c>
      <c r="C12" s="150" t="s">
        <v>66</v>
      </c>
      <c r="D12" s="149" t="s">
        <v>65</v>
      </c>
      <c r="E12" s="150" t="s">
        <v>221</v>
      </c>
      <c r="F12" s="290"/>
      <c r="G12" s="123">
        <v>75</v>
      </c>
      <c r="H12" s="268"/>
      <c r="I12" s="123">
        <v>75</v>
      </c>
      <c r="J12" s="268"/>
      <c r="K12" s="123">
        <v>75</v>
      </c>
      <c r="L12" s="268"/>
      <c r="M12" s="123">
        <v>75</v>
      </c>
      <c r="N12" s="268"/>
      <c r="O12" s="123">
        <v>0</v>
      </c>
      <c r="P12" s="268"/>
      <c r="Q12" s="275"/>
      <c r="R12" s="253"/>
      <c r="S12" s="250"/>
    </row>
    <row r="13" spans="1:19" ht="16.5" thickBot="1">
      <c r="A13" s="151">
        <v>17</v>
      </c>
      <c r="B13" s="152" t="s">
        <v>36</v>
      </c>
      <c r="C13" s="153" t="s">
        <v>67</v>
      </c>
      <c r="D13" s="152" t="s">
        <v>65</v>
      </c>
      <c r="E13" s="153" t="s">
        <v>221</v>
      </c>
      <c r="F13" s="292"/>
      <c r="G13" s="124">
        <v>75</v>
      </c>
      <c r="H13" s="273"/>
      <c r="I13" s="124">
        <v>75</v>
      </c>
      <c r="J13" s="273"/>
      <c r="K13" s="124">
        <v>75</v>
      </c>
      <c r="L13" s="273"/>
      <c r="M13" s="124">
        <v>75</v>
      </c>
      <c r="N13" s="273"/>
      <c r="O13" s="124">
        <v>0</v>
      </c>
      <c r="P13" s="273"/>
      <c r="Q13" s="276"/>
      <c r="R13" s="258"/>
      <c r="S13" s="257"/>
    </row>
    <row r="14" spans="1:19" ht="15.75">
      <c r="A14" s="154">
        <v>29</v>
      </c>
      <c r="B14" s="155" t="s">
        <v>85</v>
      </c>
      <c r="C14" s="156" t="s">
        <v>82</v>
      </c>
      <c r="D14" s="155" t="s">
        <v>202</v>
      </c>
      <c r="E14" s="156" t="s">
        <v>48</v>
      </c>
      <c r="F14" s="290">
        <v>0</v>
      </c>
      <c r="G14" s="123">
        <v>1</v>
      </c>
      <c r="H14" s="268">
        <f>G14+G16+G17</f>
        <v>18</v>
      </c>
      <c r="I14" s="123">
        <v>3</v>
      </c>
      <c r="J14" s="268">
        <f>I14+I16+I17</f>
        <v>34</v>
      </c>
      <c r="K14" s="125">
        <v>48</v>
      </c>
      <c r="L14" s="268">
        <f>SUM(K15:K17)</f>
        <v>56</v>
      </c>
      <c r="M14" s="123">
        <v>6</v>
      </c>
      <c r="N14" s="268">
        <f>M14+M16+M17</f>
        <v>18</v>
      </c>
      <c r="O14" s="123">
        <v>-3.5</v>
      </c>
      <c r="P14" s="268">
        <f>SUM(O14:O17)</f>
        <v>-3.5</v>
      </c>
      <c r="Q14" s="271">
        <v>-14</v>
      </c>
      <c r="R14" s="253">
        <f>H14+J14+L14+N14+P14+Q14</f>
        <v>108.5</v>
      </c>
      <c r="S14" s="250" t="s">
        <v>208</v>
      </c>
    </row>
    <row r="15" spans="1:19" ht="25.5">
      <c r="A15" s="148">
        <v>30</v>
      </c>
      <c r="B15" s="149" t="s">
        <v>85</v>
      </c>
      <c r="C15" s="150" t="s">
        <v>83</v>
      </c>
      <c r="D15" s="149" t="s">
        <v>202</v>
      </c>
      <c r="E15" s="150" t="s">
        <v>48</v>
      </c>
      <c r="F15" s="290"/>
      <c r="G15" s="125">
        <v>48</v>
      </c>
      <c r="H15" s="268"/>
      <c r="I15" s="125">
        <v>48</v>
      </c>
      <c r="J15" s="268"/>
      <c r="K15" s="123">
        <v>19</v>
      </c>
      <c r="L15" s="268"/>
      <c r="M15" s="125">
        <v>48</v>
      </c>
      <c r="N15" s="268"/>
      <c r="O15" s="123">
        <v>0</v>
      </c>
      <c r="P15" s="268"/>
      <c r="Q15" s="271"/>
      <c r="R15" s="253"/>
      <c r="S15" s="250"/>
    </row>
    <row r="16" spans="1:19" ht="25.5">
      <c r="A16" s="148">
        <v>31</v>
      </c>
      <c r="B16" s="149" t="s">
        <v>36</v>
      </c>
      <c r="C16" s="150" t="s">
        <v>84</v>
      </c>
      <c r="D16" s="149" t="s">
        <v>202</v>
      </c>
      <c r="E16" s="150" t="s">
        <v>48</v>
      </c>
      <c r="F16" s="290"/>
      <c r="G16" s="123">
        <v>5</v>
      </c>
      <c r="H16" s="268"/>
      <c r="I16" s="123">
        <v>17</v>
      </c>
      <c r="J16" s="268"/>
      <c r="K16" s="123">
        <v>29</v>
      </c>
      <c r="L16" s="268"/>
      <c r="M16" s="123">
        <v>8</v>
      </c>
      <c r="N16" s="268"/>
      <c r="O16" s="130">
        <v>0</v>
      </c>
      <c r="P16" s="268"/>
      <c r="Q16" s="271"/>
      <c r="R16" s="253"/>
      <c r="S16" s="250"/>
    </row>
    <row r="17" spans="1:19" ht="16.5" thickBot="1">
      <c r="A17" s="157">
        <v>34</v>
      </c>
      <c r="B17" s="158" t="s">
        <v>36</v>
      </c>
      <c r="C17" s="159" t="s">
        <v>89</v>
      </c>
      <c r="D17" s="158" t="s">
        <v>202</v>
      </c>
      <c r="E17" s="159" t="s">
        <v>48</v>
      </c>
      <c r="F17" s="290"/>
      <c r="G17" s="126">
        <v>12</v>
      </c>
      <c r="H17" s="268"/>
      <c r="I17" s="126">
        <v>14</v>
      </c>
      <c r="J17" s="268"/>
      <c r="K17" s="126">
        <v>8</v>
      </c>
      <c r="L17" s="268"/>
      <c r="M17" s="126">
        <v>4</v>
      </c>
      <c r="N17" s="268"/>
      <c r="O17" s="126">
        <v>0</v>
      </c>
      <c r="P17" s="268"/>
      <c r="Q17" s="271"/>
      <c r="R17" s="253"/>
      <c r="S17" s="250"/>
    </row>
    <row r="18" spans="1:19" ht="16.5" thickBot="1">
      <c r="A18" s="145">
        <v>40</v>
      </c>
      <c r="B18" s="146" t="s">
        <v>36</v>
      </c>
      <c r="C18" s="147" t="s">
        <v>98</v>
      </c>
      <c r="D18" s="146" t="s">
        <v>100</v>
      </c>
      <c r="E18" s="147" t="s">
        <v>91</v>
      </c>
      <c r="F18" s="293">
        <v>0</v>
      </c>
      <c r="G18" s="122">
        <v>75</v>
      </c>
      <c r="H18" s="277">
        <f>SUM(G18:G20)</f>
        <v>198</v>
      </c>
      <c r="I18" s="122">
        <v>75</v>
      </c>
      <c r="J18" s="277">
        <f>SUM(I18:I20)</f>
        <v>198</v>
      </c>
      <c r="K18" s="122">
        <v>1</v>
      </c>
      <c r="L18" s="277">
        <f>K18+K19+K21</f>
        <v>14</v>
      </c>
      <c r="M18" s="122">
        <v>75</v>
      </c>
      <c r="N18" s="277">
        <f>SUM(M18:M20)</f>
        <v>198</v>
      </c>
      <c r="O18" s="122">
        <v>0</v>
      </c>
      <c r="P18" s="277">
        <f>SUM(O18:O22)</f>
        <v>0</v>
      </c>
      <c r="Q18" s="296">
        <v>0</v>
      </c>
      <c r="R18" s="265">
        <f>F18+H18+J18+L18+N18+P18+Q18</f>
        <v>608</v>
      </c>
      <c r="S18" s="266" t="s">
        <v>218</v>
      </c>
    </row>
    <row r="19" spans="1:19" ht="16.5" thickBot="1">
      <c r="A19" s="148">
        <v>41</v>
      </c>
      <c r="B19" s="149" t="s">
        <v>36</v>
      </c>
      <c r="C19" s="150" t="s">
        <v>101</v>
      </c>
      <c r="D19" s="149" t="s">
        <v>100</v>
      </c>
      <c r="E19" s="147" t="s">
        <v>91</v>
      </c>
      <c r="F19" s="290"/>
      <c r="G19" s="123">
        <v>75</v>
      </c>
      <c r="H19" s="268"/>
      <c r="I19" s="123">
        <v>75</v>
      </c>
      <c r="J19" s="268"/>
      <c r="K19" s="123">
        <v>2</v>
      </c>
      <c r="L19" s="268"/>
      <c r="M19" s="123">
        <v>75</v>
      </c>
      <c r="N19" s="268"/>
      <c r="O19" s="123">
        <v>0</v>
      </c>
      <c r="P19" s="268"/>
      <c r="Q19" s="271"/>
      <c r="R19" s="253"/>
      <c r="S19" s="250"/>
    </row>
    <row r="20" spans="1:19" ht="16.5" thickBot="1">
      <c r="A20" s="148">
        <v>42</v>
      </c>
      <c r="B20" s="149" t="s">
        <v>85</v>
      </c>
      <c r="C20" s="150" t="s">
        <v>102</v>
      </c>
      <c r="D20" s="149" t="s">
        <v>100</v>
      </c>
      <c r="E20" s="147" t="s">
        <v>91</v>
      </c>
      <c r="F20" s="290"/>
      <c r="G20" s="123">
        <v>48</v>
      </c>
      <c r="H20" s="268"/>
      <c r="I20" s="123">
        <v>48</v>
      </c>
      <c r="J20" s="268"/>
      <c r="K20" s="125">
        <v>15</v>
      </c>
      <c r="L20" s="268"/>
      <c r="M20" s="123">
        <v>48</v>
      </c>
      <c r="N20" s="268"/>
      <c r="O20" s="123">
        <v>0</v>
      </c>
      <c r="P20" s="268"/>
      <c r="Q20" s="271"/>
      <c r="R20" s="253"/>
      <c r="S20" s="250"/>
    </row>
    <row r="21" spans="1:19" ht="16.5" thickBot="1">
      <c r="A21" s="148">
        <v>51</v>
      </c>
      <c r="B21" s="149" t="s">
        <v>36</v>
      </c>
      <c r="C21" s="150" t="s">
        <v>113</v>
      </c>
      <c r="D21" s="149" t="s">
        <v>100</v>
      </c>
      <c r="E21" s="147" t="s">
        <v>91</v>
      </c>
      <c r="F21" s="290"/>
      <c r="G21" s="125">
        <v>75</v>
      </c>
      <c r="H21" s="268"/>
      <c r="I21" s="125">
        <v>75</v>
      </c>
      <c r="J21" s="268"/>
      <c r="K21" s="123">
        <v>11</v>
      </c>
      <c r="L21" s="268"/>
      <c r="M21" s="125">
        <v>75</v>
      </c>
      <c r="N21" s="268"/>
      <c r="O21" s="123">
        <v>0</v>
      </c>
      <c r="P21" s="268"/>
      <c r="Q21" s="271"/>
      <c r="R21" s="253"/>
      <c r="S21" s="250"/>
    </row>
    <row r="22" spans="1:19" ht="16.5" thickBot="1">
      <c r="A22" s="151">
        <v>55</v>
      </c>
      <c r="B22" s="152" t="s">
        <v>36</v>
      </c>
      <c r="C22" s="153" t="s">
        <v>118</v>
      </c>
      <c r="D22" s="152" t="s">
        <v>100</v>
      </c>
      <c r="E22" s="147" t="s">
        <v>91</v>
      </c>
      <c r="F22" s="292"/>
      <c r="G22" s="127">
        <v>75</v>
      </c>
      <c r="H22" s="273"/>
      <c r="I22" s="127">
        <v>75</v>
      </c>
      <c r="J22" s="273"/>
      <c r="K22" s="127">
        <v>22</v>
      </c>
      <c r="L22" s="273"/>
      <c r="M22" s="127">
        <v>75</v>
      </c>
      <c r="N22" s="273"/>
      <c r="O22" s="124">
        <v>0</v>
      </c>
      <c r="P22" s="273"/>
      <c r="Q22" s="297"/>
      <c r="R22" s="258"/>
      <c r="S22" s="257"/>
    </row>
    <row r="23" spans="1:19" ht="15.75">
      <c r="A23" s="154">
        <v>39</v>
      </c>
      <c r="B23" s="155" t="s">
        <v>85</v>
      </c>
      <c r="C23" s="156" t="s">
        <v>95</v>
      </c>
      <c r="D23" s="155" t="s">
        <v>97</v>
      </c>
      <c r="E23" s="156" t="s">
        <v>48</v>
      </c>
      <c r="F23" s="290">
        <v>0</v>
      </c>
      <c r="G23" s="123">
        <v>7</v>
      </c>
      <c r="H23" s="268">
        <f>SUM(G23:G24+G26)</f>
        <v>28</v>
      </c>
      <c r="I23" s="123">
        <v>48</v>
      </c>
      <c r="J23" s="268">
        <f>SUM(I23:I24)+I26</f>
        <v>145</v>
      </c>
      <c r="K23" s="123">
        <v>48</v>
      </c>
      <c r="L23" s="268">
        <f>SUM(K23:K25)</f>
        <v>198</v>
      </c>
      <c r="M23" s="123">
        <v>48</v>
      </c>
      <c r="N23" s="268">
        <f>SUM(M23:M25)</f>
        <v>198</v>
      </c>
      <c r="O23" s="123">
        <v>0</v>
      </c>
      <c r="P23" s="268">
        <f>SUM(O23:O26)</f>
        <v>-3.5</v>
      </c>
      <c r="Q23" s="271">
        <v>0</v>
      </c>
      <c r="R23" s="253">
        <f>F23+H23+J23+L23+N23+P23+Q23</f>
        <v>565.5</v>
      </c>
      <c r="S23" s="250" t="s">
        <v>217</v>
      </c>
    </row>
    <row r="24" spans="1:19" ht="15.75">
      <c r="A24" s="148">
        <v>64</v>
      </c>
      <c r="B24" s="149" t="s">
        <v>36</v>
      </c>
      <c r="C24" s="150" t="s">
        <v>126</v>
      </c>
      <c r="D24" s="149" t="s">
        <v>97</v>
      </c>
      <c r="E24" s="150" t="s">
        <v>48</v>
      </c>
      <c r="F24" s="290"/>
      <c r="G24" s="123">
        <v>22</v>
      </c>
      <c r="H24" s="268"/>
      <c r="I24" s="123">
        <v>75</v>
      </c>
      <c r="J24" s="268"/>
      <c r="K24" s="123">
        <v>75</v>
      </c>
      <c r="L24" s="268"/>
      <c r="M24" s="123">
        <v>75</v>
      </c>
      <c r="N24" s="268"/>
      <c r="O24" s="123">
        <v>0</v>
      </c>
      <c r="P24" s="268"/>
      <c r="Q24" s="271"/>
      <c r="R24" s="253"/>
      <c r="S24" s="250"/>
    </row>
    <row r="25" spans="1:19" ht="15.75">
      <c r="A25" s="148">
        <v>66</v>
      </c>
      <c r="B25" s="149" t="s">
        <v>36</v>
      </c>
      <c r="C25" s="150" t="s">
        <v>128</v>
      </c>
      <c r="D25" s="149" t="s">
        <v>97</v>
      </c>
      <c r="E25" s="150" t="s">
        <v>48</v>
      </c>
      <c r="F25" s="290"/>
      <c r="G25" s="125">
        <v>29</v>
      </c>
      <c r="H25" s="268"/>
      <c r="I25" s="136">
        <v>75</v>
      </c>
      <c r="J25" s="268"/>
      <c r="K25" s="123">
        <v>75</v>
      </c>
      <c r="L25" s="268"/>
      <c r="M25" s="123">
        <v>75</v>
      </c>
      <c r="N25" s="268"/>
      <c r="O25" s="123">
        <v>0</v>
      </c>
      <c r="P25" s="268"/>
      <c r="Q25" s="271"/>
      <c r="R25" s="253"/>
      <c r="S25" s="250"/>
    </row>
    <row r="26" spans="1:19" ht="15.75">
      <c r="A26" s="148">
        <v>75</v>
      </c>
      <c r="B26" s="149" t="s">
        <v>36</v>
      </c>
      <c r="C26" s="150" t="s">
        <v>139</v>
      </c>
      <c r="D26" s="149" t="s">
        <v>97</v>
      </c>
      <c r="E26" s="150" t="s">
        <v>127</v>
      </c>
      <c r="F26" s="291"/>
      <c r="G26" s="123">
        <v>21</v>
      </c>
      <c r="H26" s="269"/>
      <c r="I26" s="137">
        <v>22</v>
      </c>
      <c r="J26" s="269"/>
      <c r="K26" s="125">
        <v>75</v>
      </c>
      <c r="L26" s="269"/>
      <c r="M26" s="125">
        <v>75</v>
      </c>
      <c r="N26" s="269"/>
      <c r="O26" s="123">
        <v>-3.5</v>
      </c>
      <c r="P26" s="269"/>
      <c r="Q26" s="272"/>
      <c r="R26" s="254"/>
      <c r="S26" s="251"/>
    </row>
    <row r="27" spans="1:19" ht="15.75">
      <c r="A27" s="148">
        <v>12</v>
      </c>
      <c r="B27" s="149" t="s">
        <v>85</v>
      </c>
      <c r="C27" s="150" t="s">
        <v>60</v>
      </c>
      <c r="D27" s="149" t="s">
        <v>63</v>
      </c>
      <c r="E27" s="150">
        <v>0</v>
      </c>
      <c r="F27" s="289">
        <v>-16</v>
      </c>
      <c r="G27" s="125">
        <v>48</v>
      </c>
      <c r="H27" s="267">
        <f>G28+G30+G31</f>
        <v>23</v>
      </c>
      <c r="I27" s="123">
        <v>14</v>
      </c>
      <c r="J27" s="267">
        <f>SUM(I27,I30:I31)</f>
        <v>77</v>
      </c>
      <c r="K27" s="123">
        <v>1</v>
      </c>
      <c r="L27" s="267">
        <f>K27+K29+K30</f>
        <v>23</v>
      </c>
      <c r="M27" s="123">
        <v>5</v>
      </c>
      <c r="N27" s="267">
        <f>M27+M28+M31</f>
        <v>39</v>
      </c>
      <c r="O27" s="123">
        <v>0</v>
      </c>
      <c r="P27" s="267">
        <f>SUM(O27:O31)</f>
        <v>0</v>
      </c>
      <c r="Q27" s="270">
        <v>-9</v>
      </c>
      <c r="R27" s="252">
        <f>F27+H27+J27+L27+N27+P27+Q27</f>
        <v>137</v>
      </c>
      <c r="S27" s="249" t="s">
        <v>210</v>
      </c>
    </row>
    <row r="28" spans="1:19" ht="15.75">
      <c r="A28" s="148">
        <v>13</v>
      </c>
      <c r="B28" s="149" t="s">
        <v>36</v>
      </c>
      <c r="C28" s="150" t="s">
        <v>61</v>
      </c>
      <c r="D28" s="149" t="s">
        <v>63</v>
      </c>
      <c r="E28" s="150">
        <v>0</v>
      </c>
      <c r="F28" s="290"/>
      <c r="G28" s="123">
        <v>9</v>
      </c>
      <c r="H28" s="268"/>
      <c r="I28" s="125">
        <v>75</v>
      </c>
      <c r="J28" s="268"/>
      <c r="K28" s="125">
        <v>75</v>
      </c>
      <c r="L28" s="268"/>
      <c r="M28" s="123">
        <v>14</v>
      </c>
      <c r="N28" s="268"/>
      <c r="O28" s="123">
        <v>0</v>
      </c>
      <c r="P28" s="268"/>
      <c r="Q28" s="271"/>
      <c r="R28" s="253"/>
      <c r="S28" s="250"/>
    </row>
    <row r="29" spans="1:19" ht="15.75">
      <c r="A29" s="148">
        <v>14</v>
      </c>
      <c r="B29" s="149" t="s">
        <v>36</v>
      </c>
      <c r="C29" s="150" t="s">
        <v>62</v>
      </c>
      <c r="D29" s="149" t="s">
        <v>63</v>
      </c>
      <c r="E29" s="150">
        <v>0</v>
      </c>
      <c r="F29" s="290"/>
      <c r="G29" s="125">
        <v>75</v>
      </c>
      <c r="H29" s="268"/>
      <c r="I29" s="125">
        <v>75</v>
      </c>
      <c r="J29" s="268"/>
      <c r="K29" s="123">
        <v>13</v>
      </c>
      <c r="L29" s="268"/>
      <c r="M29" s="125">
        <v>75</v>
      </c>
      <c r="N29" s="268"/>
      <c r="O29" s="123">
        <v>0</v>
      </c>
      <c r="P29" s="268"/>
      <c r="Q29" s="271"/>
      <c r="R29" s="253"/>
      <c r="S29" s="250"/>
    </row>
    <row r="30" spans="1:19" ht="15.75">
      <c r="A30" s="148">
        <v>32</v>
      </c>
      <c r="B30" s="149" t="s">
        <v>36</v>
      </c>
      <c r="C30" s="150" t="s">
        <v>87</v>
      </c>
      <c r="D30" s="149" t="s">
        <v>63</v>
      </c>
      <c r="E30" s="150">
        <v>0</v>
      </c>
      <c r="F30" s="290"/>
      <c r="G30" s="123">
        <v>6</v>
      </c>
      <c r="H30" s="268"/>
      <c r="I30" s="123">
        <v>33</v>
      </c>
      <c r="J30" s="268"/>
      <c r="K30" s="123">
        <v>9</v>
      </c>
      <c r="L30" s="268"/>
      <c r="M30" s="125">
        <v>75</v>
      </c>
      <c r="N30" s="268"/>
      <c r="O30" s="123">
        <v>0</v>
      </c>
      <c r="P30" s="268"/>
      <c r="Q30" s="271"/>
      <c r="R30" s="253"/>
      <c r="S30" s="250"/>
    </row>
    <row r="31" spans="1:19" ht="16.5" thickBot="1">
      <c r="A31" s="148">
        <v>33</v>
      </c>
      <c r="B31" s="149" t="s">
        <v>36</v>
      </c>
      <c r="C31" s="150" t="s">
        <v>88</v>
      </c>
      <c r="D31" s="149" t="s">
        <v>63</v>
      </c>
      <c r="E31" s="150">
        <v>0</v>
      </c>
      <c r="F31" s="290"/>
      <c r="G31" s="123">
        <v>8</v>
      </c>
      <c r="H31" s="269"/>
      <c r="I31" s="123">
        <v>30</v>
      </c>
      <c r="J31" s="269"/>
      <c r="K31" s="125">
        <v>34</v>
      </c>
      <c r="L31" s="269"/>
      <c r="M31" s="123">
        <v>20</v>
      </c>
      <c r="N31" s="269"/>
      <c r="O31" s="123">
        <v>0</v>
      </c>
      <c r="P31" s="269"/>
      <c r="Q31" s="271"/>
      <c r="R31" s="253"/>
      <c r="S31" s="251"/>
    </row>
    <row r="32" spans="1:19" ht="15.75">
      <c r="A32" s="148">
        <v>77</v>
      </c>
      <c r="B32" s="149" t="s">
        <v>36</v>
      </c>
      <c r="C32" s="150" t="s">
        <v>140</v>
      </c>
      <c r="D32" s="149" t="s">
        <v>141</v>
      </c>
      <c r="E32" s="150" t="s">
        <v>91</v>
      </c>
      <c r="F32" s="290">
        <v>0</v>
      </c>
      <c r="G32" s="125">
        <v>75</v>
      </c>
      <c r="H32" s="270">
        <f>G36+G38+G39</f>
        <v>34</v>
      </c>
      <c r="I32" s="137">
        <v>28</v>
      </c>
      <c r="J32" s="270">
        <f>I39+I32+I38</f>
        <v>63</v>
      </c>
      <c r="K32" s="125">
        <v>15</v>
      </c>
      <c r="L32" s="270">
        <f>K36+K39+K41</f>
        <v>34</v>
      </c>
      <c r="M32" s="125">
        <v>75</v>
      </c>
      <c r="N32" s="270">
        <f>M35+M38+M39</f>
        <v>20</v>
      </c>
      <c r="O32" s="123">
        <v>0</v>
      </c>
      <c r="P32" s="279">
        <f>SUM(O32:O41)</f>
        <v>0</v>
      </c>
      <c r="Q32" s="282">
        <v>-13</v>
      </c>
      <c r="R32" s="259">
        <f>F32+H32+J32+L32+N32+P32+Q32</f>
        <v>138</v>
      </c>
      <c r="S32" s="262" t="s">
        <v>197</v>
      </c>
    </row>
    <row r="33" spans="1:19" ht="15.75" customHeight="1">
      <c r="A33" s="148">
        <v>78</v>
      </c>
      <c r="B33" s="149" t="s">
        <v>36</v>
      </c>
      <c r="C33" s="150" t="s">
        <v>142</v>
      </c>
      <c r="D33" s="149" t="s">
        <v>141</v>
      </c>
      <c r="E33" s="150" t="s">
        <v>91</v>
      </c>
      <c r="F33" s="290"/>
      <c r="G33" s="128">
        <v>35</v>
      </c>
      <c r="H33" s="271"/>
      <c r="I33" s="128">
        <v>75</v>
      </c>
      <c r="J33" s="271"/>
      <c r="K33" s="128">
        <v>75</v>
      </c>
      <c r="L33" s="271"/>
      <c r="M33" s="128">
        <v>75</v>
      </c>
      <c r="N33" s="271"/>
      <c r="O33" s="131">
        <v>0</v>
      </c>
      <c r="P33" s="280"/>
      <c r="Q33" s="283"/>
      <c r="R33" s="260"/>
      <c r="S33" s="263"/>
    </row>
    <row r="34" spans="1:19" ht="15.75">
      <c r="A34" s="148">
        <v>79</v>
      </c>
      <c r="B34" s="149" t="s">
        <v>36</v>
      </c>
      <c r="C34" s="150" t="s">
        <v>143</v>
      </c>
      <c r="D34" s="149" t="s">
        <v>141</v>
      </c>
      <c r="E34" s="150" t="s">
        <v>91</v>
      </c>
      <c r="F34" s="290"/>
      <c r="G34" s="125">
        <v>30</v>
      </c>
      <c r="H34" s="271"/>
      <c r="I34" s="125">
        <v>75</v>
      </c>
      <c r="J34" s="271"/>
      <c r="K34" s="125">
        <v>75</v>
      </c>
      <c r="L34" s="271"/>
      <c r="M34" s="125">
        <v>75</v>
      </c>
      <c r="N34" s="271"/>
      <c r="O34" s="123">
        <v>0</v>
      </c>
      <c r="P34" s="280"/>
      <c r="Q34" s="283"/>
      <c r="R34" s="260"/>
      <c r="S34" s="263"/>
    </row>
    <row r="35" spans="1:19" ht="15.75">
      <c r="A35" s="148">
        <v>80</v>
      </c>
      <c r="B35" s="149" t="s">
        <v>85</v>
      </c>
      <c r="C35" s="150" t="s">
        <v>160</v>
      </c>
      <c r="D35" s="149" t="s">
        <v>141</v>
      </c>
      <c r="E35" s="150" t="s">
        <v>91</v>
      </c>
      <c r="F35" s="290"/>
      <c r="G35" s="125">
        <v>16</v>
      </c>
      <c r="H35" s="271"/>
      <c r="I35" s="136">
        <v>48</v>
      </c>
      <c r="J35" s="271"/>
      <c r="K35" s="125">
        <v>48</v>
      </c>
      <c r="L35" s="271"/>
      <c r="M35" s="123">
        <v>12</v>
      </c>
      <c r="N35" s="271"/>
      <c r="O35" s="123">
        <v>0</v>
      </c>
      <c r="P35" s="280"/>
      <c r="Q35" s="283"/>
      <c r="R35" s="260"/>
      <c r="S35" s="263"/>
    </row>
    <row r="36" spans="1:19" ht="15.75">
      <c r="A36" s="148">
        <v>81</v>
      </c>
      <c r="B36" s="149" t="s">
        <v>85</v>
      </c>
      <c r="C36" s="150" t="s">
        <v>144</v>
      </c>
      <c r="D36" s="149" t="s">
        <v>141</v>
      </c>
      <c r="E36" s="150" t="s">
        <v>91</v>
      </c>
      <c r="F36" s="290"/>
      <c r="G36" s="123">
        <v>8</v>
      </c>
      <c r="H36" s="271"/>
      <c r="I36" s="136">
        <v>48</v>
      </c>
      <c r="J36" s="271"/>
      <c r="K36" s="123">
        <v>13</v>
      </c>
      <c r="L36" s="271"/>
      <c r="M36" s="125">
        <v>48</v>
      </c>
      <c r="N36" s="271"/>
      <c r="O36" s="130">
        <v>0</v>
      </c>
      <c r="P36" s="280"/>
      <c r="Q36" s="283"/>
      <c r="R36" s="260"/>
      <c r="S36" s="263"/>
    </row>
    <row r="37" spans="1:19" ht="15.75">
      <c r="A37" s="148">
        <v>82</v>
      </c>
      <c r="B37" s="149" t="s">
        <v>36</v>
      </c>
      <c r="C37" s="150" t="s">
        <v>145</v>
      </c>
      <c r="D37" s="149" t="s">
        <v>141</v>
      </c>
      <c r="E37" s="150" t="s">
        <v>91</v>
      </c>
      <c r="F37" s="290"/>
      <c r="G37" s="125">
        <v>34</v>
      </c>
      <c r="H37" s="271"/>
      <c r="I37" s="125">
        <v>75</v>
      </c>
      <c r="J37" s="271"/>
      <c r="K37" s="125">
        <v>28</v>
      </c>
      <c r="L37" s="271"/>
      <c r="M37" s="125">
        <v>18</v>
      </c>
      <c r="N37" s="271"/>
      <c r="O37" s="123">
        <v>0</v>
      </c>
      <c r="P37" s="280"/>
      <c r="Q37" s="283"/>
      <c r="R37" s="260"/>
      <c r="S37" s="263"/>
    </row>
    <row r="38" spans="1:19" ht="15.75">
      <c r="A38" s="148">
        <v>83</v>
      </c>
      <c r="B38" s="149" t="s">
        <v>85</v>
      </c>
      <c r="C38" s="150" t="s">
        <v>146</v>
      </c>
      <c r="D38" s="149" t="s">
        <v>141</v>
      </c>
      <c r="E38" s="150" t="s">
        <v>91</v>
      </c>
      <c r="F38" s="290"/>
      <c r="G38" s="123">
        <v>15</v>
      </c>
      <c r="H38" s="271"/>
      <c r="I38" s="123">
        <v>10</v>
      </c>
      <c r="J38" s="271"/>
      <c r="K38" s="125">
        <v>48</v>
      </c>
      <c r="L38" s="271"/>
      <c r="M38" s="123">
        <v>3</v>
      </c>
      <c r="N38" s="271"/>
      <c r="O38" s="123">
        <v>0</v>
      </c>
      <c r="P38" s="280"/>
      <c r="Q38" s="283"/>
      <c r="R38" s="260"/>
      <c r="S38" s="263"/>
    </row>
    <row r="39" spans="1:19" ht="15.75">
      <c r="A39" s="148">
        <v>84</v>
      </c>
      <c r="B39" s="149" t="s">
        <v>36</v>
      </c>
      <c r="C39" s="150" t="s">
        <v>147</v>
      </c>
      <c r="D39" s="149" t="s">
        <v>141</v>
      </c>
      <c r="E39" s="150" t="s">
        <v>91</v>
      </c>
      <c r="F39" s="290"/>
      <c r="G39" s="123">
        <v>11</v>
      </c>
      <c r="H39" s="271"/>
      <c r="I39" s="137">
        <v>25</v>
      </c>
      <c r="J39" s="271"/>
      <c r="K39" s="123">
        <v>7</v>
      </c>
      <c r="L39" s="271"/>
      <c r="M39" s="123">
        <v>5</v>
      </c>
      <c r="N39" s="271"/>
      <c r="O39" s="123">
        <v>0</v>
      </c>
      <c r="P39" s="280"/>
      <c r="Q39" s="283"/>
      <c r="R39" s="260"/>
      <c r="S39" s="263"/>
    </row>
    <row r="40" spans="1:19" ht="15.75">
      <c r="A40" s="148">
        <v>85</v>
      </c>
      <c r="B40" s="149" t="s">
        <v>36</v>
      </c>
      <c r="C40" s="150" t="s">
        <v>148</v>
      </c>
      <c r="D40" s="149" t="s">
        <v>141</v>
      </c>
      <c r="E40" s="150" t="s">
        <v>91</v>
      </c>
      <c r="F40" s="290"/>
      <c r="G40" s="125">
        <v>75</v>
      </c>
      <c r="H40" s="271"/>
      <c r="I40" s="125">
        <v>75</v>
      </c>
      <c r="J40" s="271"/>
      <c r="K40" s="125">
        <v>75</v>
      </c>
      <c r="L40" s="271"/>
      <c r="M40" s="125">
        <v>75</v>
      </c>
      <c r="N40" s="271"/>
      <c r="O40" s="123">
        <v>0</v>
      </c>
      <c r="P40" s="280"/>
      <c r="Q40" s="283"/>
      <c r="R40" s="260"/>
      <c r="S40" s="263"/>
    </row>
    <row r="41" spans="1:19" ht="16.5" thickBot="1">
      <c r="A41" s="148">
        <v>86</v>
      </c>
      <c r="B41" s="149" t="s">
        <v>85</v>
      </c>
      <c r="C41" s="150" t="s">
        <v>149</v>
      </c>
      <c r="D41" s="149" t="s">
        <v>141</v>
      </c>
      <c r="E41" s="150" t="s">
        <v>91</v>
      </c>
      <c r="F41" s="291"/>
      <c r="G41" s="125">
        <v>48</v>
      </c>
      <c r="H41" s="272"/>
      <c r="I41" s="125">
        <v>48</v>
      </c>
      <c r="J41" s="272"/>
      <c r="K41" s="123">
        <v>14</v>
      </c>
      <c r="L41" s="272"/>
      <c r="M41" s="125">
        <v>48</v>
      </c>
      <c r="N41" s="272"/>
      <c r="O41" s="123">
        <v>0</v>
      </c>
      <c r="P41" s="281"/>
      <c r="Q41" s="284"/>
      <c r="R41" s="261"/>
      <c r="S41" s="264"/>
    </row>
    <row r="42" spans="1:19" ht="15.75">
      <c r="A42" s="148">
        <v>8</v>
      </c>
      <c r="B42" s="149" t="s">
        <v>36</v>
      </c>
      <c r="C42" s="150" t="s">
        <v>55</v>
      </c>
      <c r="D42" s="149" t="s">
        <v>56</v>
      </c>
      <c r="E42" s="150" t="s">
        <v>48</v>
      </c>
      <c r="F42" s="289">
        <v>-15</v>
      </c>
      <c r="G42" s="125">
        <v>75</v>
      </c>
      <c r="H42" s="267">
        <f>SUM(G46:G48)</f>
        <v>51</v>
      </c>
      <c r="I42" s="125">
        <v>75</v>
      </c>
      <c r="J42" s="267">
        <f>I48+I46+I45</f>
        <v>76</v>
      </c>
      <c r="K42" s="123">
        <v>4</v>
      </c>
      <c r="L42" s="267">
        <f>SUM(K42:K44)</f>
        <v>30</v>
      </c>
      <c r="M42" s="123">
        <v>1</v>
      </c>
      <c r="N42" s="267">
        <f>SUM(M42:M44)</f>
        <v>6</v>
      </c>
      <c r="O42" s="123">
        <v>0</v>
      </c>
      <c r="P42" s="267">
        <f>SUM(O42:O48)</f>
        <v>-10.5</v>
      </c>
      <c r="Q42" s="271">
        <v>0</v>
      </c>
      <c r="R42" s="253">
        <f>F42+H42+J42+L42+N42+P42+Q42</f>
        <v>137.5</v>
      </c>
      <c r="S42" s="249" t="s">
        <v>196</v>
      </c>
    </row>
    <row r="43" spans="1:19" ht="15.75">
      <c r="A43" s="148">
        <v>9</v>
      </c>
      <c r="B43" s="149" t="s">
        <v>36</v>
      </c>
      <c r="C43" s="150" t="s">
        <v>57</v>
      </c>
      <c r="D43" s="149" t="s">
        <v>56</v>
      </c>
      <c r="E43" s="150" t="s">
        <v>48</v>
      </c>
      <c r="F43" s="290"/>
      <c r="G43" s="125">
        <v>75</v>
      </c>
      <c r="H43" s="268"/>
      <c r="I43" s="125">
        <v>75</v>
      </c>
      <c r="J43" s="268"/>
      <c r="K43" s="123">
        <v>5</v>
      </c>
      <c r="L43" s="268"/>
      <c r="M43" s="123">
        <v>3</v>
      </c>
      <c r="N43" s="268"/>
      <c r="O43" s="123">
        <v>0</v>
      </c>
      <c r="P43" s="268"/>
      <c r="Q43" s="271"/>
      <c r="R43" s="253"/>
      <c r="S43" s="250"/>
    </row>
    <row r="44" spans="1:19" ht="15.75">
      <c r="A44" s="148">
        <v>10</v>
      </c>
      <c r="B44" s="149" t="s">
        <v>85</v>
      </c>
      <c r="C44" s="150" t="s">
        <v>58</v>
      </c>
      <c r="D44" s="149" t="s">
        <v>56</v>
      </c>
      <c r="E44" s="150" t="s">
        <v>48</v>
      </c>
      <c r="F44" s="290"/>
      <c r="G44" s="125">
        <v>48</v>
      </c>
      <c r="H44" s="268"/>
      <c r="I44" s="136">
        <v>48</v>
      </c>
      <c r="J44" s="268"/>
      <c r="K44" s="123">
        <v>21</v>
      </c>
      <c r="L44" s="268"/>
      <c r="M44" s="123">
        <v>2</v>
      </c>
      <c r="N44" s="268"/>
      <c r="O44" s="123">
        <v>0</v>
      </c>
      <c r="P44" s="268"/>
      <c r="Q44" s="271"/>
      <c r="R44" s="253"/>
      <c r="S44" s="250"/>
    </row>
    <row r="45" spans="1:19" ht="15.75">
      <c r="A45" s="148">
        <v>11</v>
      </c>
      <c r="B45" s="149" t="s">
        <v>36</v>
      </c>
      <c r="C45" s="150" t="s">
        <v>59</v>
      </c>
      <c r="D45" s="149" t="s">
        <v>56</v>
      </c>
      <c r="E45" s="150" t="s">
        <v>48</v>
      </c>
      <c r="F45" s="290"/>
      <c r="G45" s="125">
        <v>75</v>
      </c>
      <c r="H45" s="268"/>
      <c r="I45" s="137">
        <v>9</v>
      </c>
      <c r="J45" s="268"/>
      <c r="K45" s="125">
        <v>75</v>
      </c>
      <c r="L45" s="268"/>
      <c r="M45" s="125">
        <v>75</v>
      </c>
      <c r="N45" s="268"/>
      <c r="O45" s="123">
        <v>-10.5</v>
      </c>
      <c r="P45" s="268"/>
      <c r="Q45" s="271"/>
      <c r="R45" s="253"/>
      <c r="S45" s="250"/>
    </row>
    <row r="46" spans="1:19" ht="15.75">
      <c r="A46" s="148">
        <v>91</v>
      </c>
      <c r="B46" s="149" t="s">
        <v>85</v>
      </c>
      <c r="C46" s="150" t="s">
        <v>155</v>
      </c>
      <c r="D46" s="149" t="s">
        <v>56</v>
      </c>
      <c r="E46" s="150" t="s">
        <v>48</v>
      </c>
      <c r="F46" s="290"/>
      <c r="G46" s="123">
        <v>17</v>
      </c>
      <c r="H46" s="268"/>
      <c r="I46" s="123">
        <v>48</v>
      </c>
      <c r="J46" s="268"/>
      <c r="K46" s="125">
        <v>48</v>
      </c>
      <c r="L46" s="268"/>
      <c r="M46" s="125">
        <v>48</v>
      </c>
      <c r="N46" s="268"/>
      <c r="O46" s="123">
        <v>0</v>
      </c>
      <c r="P46" s="268"/>
      <c r="Q46" s="271"/>
      <c r="R46" s="253"/>
      <c r="S46" s="250"/>
    </row>
    <row r="47" spans="1:19" ht="15.75">
      <c r="A47" s="148">
        <v>94</v>
      </c>
      <c r="B47" s="149" t="s">
        <v>36</v>
      </c>
      <c r="C47" s="150" t="s">
        <v>158</v>
      </c>
      <c r="D47" s="149" t="s">
        <v>56</v>
      </c>
      <c r="E47" s="150" t="s">
        <v>48</v>
      </c>
      <c r="F47" s="290"/>
      <c r="G47" s="123">
        <v>27</v>
      </c>
      <c r="H47" s="268"/>
      <c r="I47" s="125">
        <v>75</v>
      </c>
      <c r="J47" s="268"/>
      <c r="K47" s="125">
        <v>75</v>
      </c>
      <c r="L47" s="268"/>
      <c r="M47" s="125">
        <v>75</v>
      </c>
      <c r="N47" s="268"/>
      <c r="O47" s="123">
        <v>0</v>
      </c>
      <c r="P47" s="268"/>
      <c r="Q47" s="271"/>
      <c r="R47" s="253"/>
      <c r="S47" s="250"/>
    </row>
    <row r="48" spans="1:19" ht="15.75">
      <c r="A48" s="148">
        <v>95</v>
      </c>
      <c r="B48" s="149" t="s">
        <v>36</v>
      </c>
      <c r="C48" s="150" t="s">
        <v>159</v>
      </c>
      <c r="D48" s="149" t="s">
        <v>56</v>
      </c>
      <c r="E48" s="150" t="s">
        <v>48</v>
      </c>
      <c r="F48" s="290"/>
      <c r="G48" s="123">
        <v>7</v>
      </c>
      <c r="H48" s="269"/>
      <c r="I48" s="123">
        <v>19</v>
      </c>
      <c r="J48" s="269"/>
      <c r="K48" s="125">
        <v>75</v>
      </c>
      <c r="L48" s="269"/>
      <c r="M48" s="125">
        <v>75</v>
      </c>
      <c r="N48" s="269"/>
      <c r="O48" s="123">
        <v>0</v>
      </c>
      <c r="P48" s="269"/>
      <c r="Q48" s="272"/>
      <c r="R48" s="254"/>
      <c r="S48" s="251"/>
    </row>
    <row r="49" spans="1:19" ht="15.75">
      <c r="A49" s="148">
        <v>87</v>
      </c>
      <c r="B49" s="149" t="s">
        <v>85</v>
      </c>
      <c r="C49" s="150" t="s">
        <v>150</v>
      </c>
      <c r="D49" s="149" t="s">
        <v>151</v>
      </c>
      <c r="E49" s="150" t="s">
        <v>48</v>
      </c>
      <c r="F49" s="290">
        <v>0</v>
      </c>
      <c r="G49" s="123">
        <v>9</v>
      </c>
      <c r="H49" s="267">
        <f>SUM(G49:G51)</f>
        <v>74</v>
      </c>
      <c r="I49" s="123">
        <v>6</v>
      </c>
      <c r="J49" s="267">
        <f>SUM(I49:I51)</f>
        <v>21</v>
      </c>
      <c r="K49" s="123">
        <v>48</v>
      </c>
      <c r="L49" s="267">
        <f>SUM(K49:K51)</f>
        <v>171</v>
      </c>
      <c r="M49" s="123">
        <v>48</v>
      </c>
      <c r="N49" s="267">
        <f>SUM(M49:M51)</f>
        <v>171</v>
      </c>
      <c r="O49" s="123">
        <v>0</v>
      </c>
      <c r="P49" s="267">
        <f>SUM(O49:O51)</f>
        <v>0</v>
      </c>
      <c r="Q49" s="274">
        <v>0</v>
      </c>
      <c r="R49" s="252">
        <f>F49+H49+J49+L49+N49+P49+Q49</f>
        <v>437</v>
      </c>
      <c r="S49" s="249" t="s">
        <v>216</v>
      </c>
    </row>
    <row r="50" spans="1:19" ht="15.75">
      <c r="A50" s="148">
        <v>88</v>
      </c>
      <c r="B50" s="149" t="s">
        <v>36</v>
      </c>
      <c r="C50" s="150" t="s">
        <v>152</v>
      </c>
      <c r="D50" s="149" t="s">
        <v>151</v>
      </c>
      <c r="E50" s="150" t="s">
        <v>48</v>
      </c>
      <c r="F50" s="290"/>
      <c r="G50" s="123">
        <v>17</v>
      </c>
      <c r="H50" s="268"/>
      <c r="I50" s="123">
        <v>6</v>
      </c>
      <c r="J50" s="268"/>
      <c r="K50" s="123">
        <v>75</v>
      </c>
      <c r="L50" s="268"/>
      <c r="M50" s="123">
        <v>75</v>
      </c>
      <c r="N50" s="268"/>
      <c r="O50" s="123">
        <v>0</v>
      </c>
      <c r="P50" s="268"/>
      <c r="Q50" s="275"/>
      <c r="R50" s="253"/>
      <c r="S50" s="250"/>
    </row>
    <row r="51" spans="1:19" ht="18.75" customHeight="1">
      <c r="A51" s="148">
        <v>99</v>
      </c>
      <c r="B51" s="149" t="s">
        <v>85</v>
      </c>
      <c r="C51" s="150" t="s">
        <v>163</v>
      </c>
      <c r="D51" s="149" t="s">
        <v>151</v>
      </c>
      <c r="E51" s="150" t="s">
        <v>48</v>
      </c>
      <c r="F51" s="291"/>
      <c r="G51" s="123">
        <v>48</v>
      </c>
      <c r="H51" s="269"/>
      <c r="I51" s="123">
        <v>9</v>
      </c>
      <c r="J51" s="269"/>
      <c r="K51" s="123">
        <v>48</v>
      </c>
      <c r="L51" s="269"/>
      <c r="M51" s="123">
        <v>48</v>
      </c>
      <c r="N51" s="269"/>
      <c r="O51" s="123">
        <v>0</v>
      </c>
      <c r="P51" s="269"/>
      <c r="Q51" s="278"/>
      <c r="R51" s="254"/>
      <c r="S51" s="251"/>
    </row>
    <row r="52" spans="1:19" ht="15.75">
      <c r="A52" s="148">
        <v>18</v>
      </c>
      <c r="B52" s="149" t="s">
        <v>85</v>
      </c>
      <c r="C52" s="150" t="s">
        <v>68</v>
      </c>
      <c r="D52" s="149" t="s">
        <v>73</v>
      </c>
      <c r="E52" s="150" t="s">
        <v>74</v>
      </c>
      <c r="F52" s="289">
        <v>-14</v>
      </c>
      <c r="G52" s="125">
        <v>48</v>
      </c>
      <c r="H52" s="267">
        <f>G54+G55+G57</f>
        <v>50</v>
      </c>
      <c r="I52" s="123">
        <v>48</v>
      </c>
      <c r="J52" s="267">
        <f>I52+I53+I56</f>
        <v>171</v>
      </c>
      <c r="K52" s="123">
        <v>24</v>
      </c>
      <c r="L52" s="267">
        <f>K52+K53+K56</f>
        <v>58</v>
      </c>
      <c r="M52" s="123">
        <v>15</v>
      </c>
      <c r="N52" s="267">
        <f>M52+M53+M56</f>
        <v>44</v>
      </c>
      <c r="O52" s="123">
        <v>0</v>
      </c>
      <c r="P52" s="267">
        <f>SUM(O52:O57)</f>
        <v>0</v>
      </c>
      <c r="Q52" s="270">
        <v>-10</v>
      </c>
      <c r="R52" s="252">
        <f>F52+H52+J52+L52+N52+P52+Q52</f>
        <v>299</v>
      </c>
      <c r="S52" s="249" t="s">
        <v>213</v>
      </c>
    </row>
    <row r="53" spans="1:19" ht="15.75">
      <c r="A53" s="148">
        <v>19</v>
      </c>
      <c r="B53" s="149" t="s">
        <v>36</v>
      </c>
      <c r="C53" s="150" t="s">
        <v>69</v>
      </c>
      <c r="D53" s="149" t="s">
        <v>73</v>
      </c>
      <c r="E53" s="150" t="s">
        <v>74</v>
      </c>
      <c r="F53" s="290"/>
      <c r="G53" s="125">
        <v>75</v>
      </c>
      <c r="H53" s="268"/>
      <c r="I53" s="123">
        <v>75</v>
      </c>
      <c r="J53" s="268"/>
      <c r="K53" s="123">
        <v>23</v>
      </c>
      <c r="L53" s="268"/>
      <c r="M53" s="123">
        <v>16</v>
      </c>
      <c r="N53" s="268"/>
      <c r="O53" s="123">
        <v>0</v>
      </c>
      <c r="P53" s="268"/>
      <c r="Q53" s="271"/>
      <c r="R53" s="253"/>
      <c r="S53" s="250"/>
    </row>
    <row r="54" spans="1:19" ht="15.75">
      <c r="A54" s="148">
        <v>20</v>
      </c>
      <c r="B54" s="149" t="s">
        <v>36</v>
      </c>
      <c r="C54" s="150" t="s">
        <v>70</v>
      </c>
      <c r="D54" s="149" t="s">
        <v>73</v>
      </c>
      <c r="E54" s="150" t="s">
        <v>74</v>
      </c>
      <c r="F54" s="290"/>
      <c r="G54" s="123">
        <v>4</v>
      </c>
      <c r="H54" s="268"/>
      <c r="I54" s="125">
        <v>75</v>
      </c>
      <c r="J54" s="268"/>
      <c r="K54" s="125">
        <v>75</v>
      </c>
      <c r="L54" s="268"/>
      <c r="M54" s="125">
        <v>75</v>
      </c>
      <c r="N54" s="268"/>
      <c r="O54" s="123">
        <v>0</v>
      </c>
      <c r="P54" s="268"/>
      <c r="Q54" s="271"/>
      <c r="R54" s="253"/>
      <c r="S54" s="250"/>
    </row>
    <row r="55" spans="1:19" ht="15.75">
      <c r="A55" s="148">
        <v>21</v>
      </c>
      <c r="B55" s="149" t="s">
        <v>36</v>
      </c>
      <c r="C55" s="150" t="s">
        <v>71</v>
      </c>
      <c r="D55" s="149" t="s">
        <v>73</v>
      </c>
      <c r="E55" s="150" t="s">
        <v>74</v>
      </c>
      <c r="F55" s="290"/>
      <c r="G55" s="123">
        <v>26</v>
      </c>
      <c r="H55" s="268"/>
      <c r="I55" s="125">
        <v>75</v>
      </c>
      <c r="J55" s="268"/>
      <c r="K55" s="125">
        <v>75</v>
      </c>
      <c r="L55" s="268"/>
      <c r="M55" s="125">
        <v>22</v>
      </c>
      <c r="N55" s="268"/>
      <c r="O55" s="123">
        <v>0</v>
      </c>
      <c r="P55" s="268"/>
      <c r="Q55" s="271"/>
      <c r="R55" s="253"/>
      <c r="S55" s="250"/>
    </row>
    <row r="56" spans="1:19" ht="15.75">
      <c r="A56" s="148">
        <v>22</v>
      </c>
      <c r="B56" s="149" t="s">
        <v>85</v>
      </c>
      <c r="C56" s="150" t="s">
        <v>72</v>
      </c>
      <c r="D56" s="149" t="s">
        <v>73</v>
      </c>
      <c r="E56" s="150" t="s">
        <v>74</v>
      </c>
      <c r="F56" s="290"/>
      <c r="G56" s="125">
        <v>48</v>
      </c>
      <c r="H56" s="268"/>
      <c r="I56" s="123">
        <v>48</v>
      </c>
      <c r="J56" s="268"/>
      <c r="K56" s="123">
        <v>11</v>
      </c>
      <c r="L56" s="268"/>
      <c r="M56" s="123">
        <v>13</v>
      </c>
      <c r="N56" s="268"/>
      <c r="O56" s="123">
        <v>0</v>
      </c>
      <c r="P56" s="268"/>
      <c r="Q56" s="271"/>
      <c r="R56" s="253"/>
      <c r="S56" s="250"/>
    </row>
    <row r="57" spans="1:19" ht="16.5" thickBot="1">
      <c r="A57" s="148">
        <v>23</v>
      </c>
      <c r="B57" s="149" t="s">
        <v>36</v>
      </c>
      <c r="C57" s="150" t="s">
        <v>86</v>
      </c>
      <c r="D57" s="149" t="s">
        <v>73</v>
      </c>
      <c r="E57" s="150" t="s">
        <v>74</v>
      </c>
      <c r="F57" s="292"/>
      <c r="G57" s="124">
        <v>20</v>
      </c>
      <c r="H57" s="273"/>
      <c r="I57" s="127">
        <v>75</v>
      </c>
      <c r="J57" s="273"/>
      <c r="K57" s="127">
        <v>75</v>
      </c>
      <c r="L57" s="273"/>
      <c r="M57" s="127">
        <v>17</v>
      </c>
      <c r="N57" s="273"/>
      <c r="O57" s="124">
        <v>0</v>
      </c>
      <c r="P57" s="273"/>
      <c r="Q57" s="272"/>
      <c r="R57" s="254"/>
      <c r="S57" s="251"/>
    </row>
    <row r="58" spans="1:19" ht="22.5" customHeight="1">
      <c r="A58" s="148">
        <v>38</v>
      </c>
      <c r="B58" s="149" t="s">
        <v>85</v>
      </c>
      <c r="C58" s="150" t="s">
        <v>96</v>
      </c>
      <c r="D58" s="149" t="s">
        <v>205</v>
      </c>
      <c r="E58" s="160">
        <v>0</v>
      </c>
      <c r="F58" s="309" t="s">
        <v>204</v>
      </c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7"/>
      <c r="R58" s="287"/>
      <c r="S58" s="288"/>
    </row>
    <row r="59" spans="1:19" ht="15.75">
      <c r="A59" s="148">
        <v>100</v>
      </c>
      <c r="B59" s="149" t="s">
        <v>36</v>
      </c>
      <c r="C59" s="150" t="s">
        <v>164</v>
      </c>
      <c r="D59" s="149" t="s">
        <v>205</v>
      </c>
      <c r="E59" s="160" t="s">
        <v>48</v>
      </c>
      <c r="F59" s="310" t="s">
        <v>204</v>
      </c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8"/>
    </row>
    <row r="60" spans="1:19" ht="16.5" thickBot="1">
      <c r="A60" s="148">
        <v>103</v>
      </c>
      <c r="B60" s="149" t="s">
        <v>36</v>
      </c>
      <c r="C60" s="150" t="s">
        <v>167</v>
      </c>
      <c r="D60" s="149" t="s">
        <v>205</v>
      </c>
      <c r="E60" s="160" t="s">
        <v>48</v>
      </c>
      <c r="F60" s="286" t="s">
        <v>204</v>
      </c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7"/>
      <c r="R60" s="287"/>
      <c r="S60" s="288"/>
    </row>
    <row r="61" spans="1:19" ht="25.5">
      <c r="A61" s="148">
        <v>52</v>
      </c>
      <c r="B61" s="149" t="s">
        <v>36</v>
      </c>
      <c r="C61" s="150" t="s">
        <v>114</v>
      </c>
      <c r="D61" s="149" t="s">
        <v>115</v>
      </c>
      <c r="E61" s="150" t="s">
        <v>91</v>
      </c>
      <c r="F61" s="293">
        <v>0</v>
      </c>
      <c r="G61" s="129">
        <v>16</v>
      </c>
      <c r="H61" s="277">
        <f>G63+G65+G75</f>
        <v>17</v>
      </c>
      <c r="I61" s="129">
        <v>27</v>
      </c>
      <c r="J61" s="277">
        <f>I78+I81+I82</f>
        <v>10</v>
      </c>
      <c r="K61" s="129">
        <v>25</v>
      </c>
      <c r="L61" s="277">
        <f>K68+K73+K75</f>
        <v>34</v>
      </c>
      <c r="M61" s="129">
        <v>75</v>
      </c>
      <c r="N61" s="277">
        <f>M63+M70+M71</f>
        <v>31</v>
      </c>
      <c r="O61" s="122">
        <v>0</v>
      </c>
      <c r="P61" s="277">
        <f>SUM(O61:O82)</f>
        <v>-14</v>
      </c>
      <c r="Q61" s="270">
        <v>-15</v>
      </c>
      <c r="R61" s="252">
        <f>F61+H61+J61+L61+N61+P61+Q61</f>
        <v>63</v>
      </c>
      <c r="S61" s="249" t="s">
        <v>207</v>
      </c>
    </row>
    <row r="62" spans="1:19" ht="25.5">
      <c r="A62" s="148">
        <v>53</v>
      </c>
      <c r="B62" s="149" t="s">
        <v>36</v>
      </c>
      <c r="C62" s="150" t="s">
        <v>116</v>
      </c>
      <c r="D62" s="149" t="s">
        <v>115</v>
      </c>
      <c r="E62" s="150" t="s">
        <v>91</v>
      </c>
      <c r="F62" s="290"/>
      <c r="G62" s="125">
        <v>19</v>
      </c>
      <c r="H62" s="268"/>
      <c r="I62" s="125">
        <v>26</v>
      </c>
      <c r="J62" s="268"/>
      <c r="K62" s="125">
        <v>26</v>
      </c>
      <c r="L62" s="268"/>
      <c r="M62" s="125">
        <v>75</v>
      </c>
      <c r="N62" s="268"/>
      <c r="O62" s="123">
        <v>0</v>
      </c>
      <c r="P62" s="268"/>
      <c r="Q62" s="271"/>
      <c r="R62" s="253"/>
      <c r="S62" s="250"/>
    </row>
    <row r="63" spans="1:19" ht="25.5">
      <c r="A63" s="148">
        <v>56</v>
      </c>
      <c r="B63" s="149" t="s">
        <v>36</v>
      </c>
      <c r="C63" s="150" t="s">
        <v>119</v>
      </c>
      <c r="D63" s="149" t="s">
        <v>115</v>
      </c>
      <c r="E63" s="150" t="s">
        <v>91</v>
      </c>
      <c r="F63" s="290"/>
      <c r="G63" s="123">
        <v>3</v>
      </c>
      <c r="H63" s="268"/>
      <c r="I63" s="125">
        <v>12</v>
      </c>
      <c r="J63" s="268"/>
      <c r="K63" s="125">
        <v>75</v>
      </c>
      <c r="L63" s="268"/>
      <c r="M63" s="137">
        <v>11</v>
      </c>
      <c r="N63" s="268"/>
      <c r="O63" s="123">
        <v>0</v>
      </c>
      <c r="P63" s="268"/>
      <c r="Q63" s="271"/>
      <c r="R63" s="253"/>
      <c r="S63" s="250"/>
    </row>
    <row r="64" spans="1:19" ht="25.5">
      <c r="A64" s="148">
        <v>57</v>
      </c>
      <c r="B64" s="149" t="s">
        <v>36</v>
      </c>
      <c r="C64" s="150" t="s">
        <v>120</v>
      </c>
      <c r="D64" s="149" t="s">
        <v>115</v>
      </c>
      <c r="E64" s="150" t="s">
        <v>91</v>
      </c>
      <c r="F64" s="290"/>
      <c r="G64" s="125">
        <v>18</v>
      </c>
      <c r="H64" s="268"/>
      <c r="I64" s="125">
        <v>11</v>
      </c>
      <c r="J64" s="268"/>
      <c r="K64" s="125">
        <v>75</v>
      </c>
      <c r="L64" s="268"/>
      <c r="M64" s="125">
        <v>75</v>
      </c>
      <c r="N64" s="268"/>
      <c r="O64" s="123">
        <v>0</v>
      </c>
      <c r="P64" s="268"/>
      <c r="Q64" s="271"/>
      <c r="R64" s="253"/>
      <c r="S64" s="250"/>
    </row>
    <row r="65" spans="1:19" ht="25.5">
      <c r="A65" s="148">
        <v>58</v>
      </c>
      <c r="B65" s="149" t="s">
        <v>85</v>
      </c>
      <c r="C65" s="150" t="s">
        <v>121</v>
      </c>
      <c r="D65" s="149" t="s">
        <v>115</v>
      </c>
      <c r="E65" s="150" t="s">
        <v>91</v>
      </c>
      <c r="F65" s="290"/>
      <c r="G65" s="123">
        <v>4</v>
      </c>
      <c r="H65" s="268"/>
      <c r="I65" s="125">
        <v>15</v>
      </c>
      <c r="J65" s="268"/>
      <c r="K65" s="125">
        <v>48</v>
      </c>
      <c r="L65" s="268"/>
      <c r="M65" s="125">
        <v>48</v>
      </c>
      <c r="N65" s="268"/>
      <c r="O65" s="123">
        <v>0</v>
      </c>
      <c r="P65" s="268"/>
      <c r="Q65" s="271"/>
      <c r="R65" s="253"/>
      <c r="S65" s="250"/>
    </row>
    <row r="66" spans="1:19" ht="25.5">
      <c r="A66" s="148">
        <v>59</v>
      </c>
      <c r="B66" s="149" t="s">
        <v>36</v>
      </c>
      <c r="C66" s="150" t="s">
        <v>122</v>
      </c>
      <c r="D66" s="149" t="s">
        <v>115</v>
      </c>
      <c r="E66" s="150" t="s">
        <v>91</v>
      </c>
      <c r="F66" s="290"/>
      <c r="G66" s="125">
        <v>75</v>
      </c>
      <c r="H66" s="268"/>
      <c r="I66" s="125">
        <v>75</v>
      </c>
      <c r="J66" s="268"/>
      <c r="K66" s="125">
        <v>31</v>
      </c>
      <c r="L66" s="268"/>
      <c r="M66" s="125">
        <v>75</v>
      </c>
      <c r="N66" s="268"/>
      <c r="O66" s="123">
        <v>0</v>
      </c>
      <c r="P66" s="268"/>
      <c r="Q66" s="271"/>
      <c r="R66" s="253"/>
      <c r="S66" s="250"/>
    </row>
    <row r="67" spans="1:19" ht="25.5">
      <c r="A67" s="148">
        <v>60</v>
      </c>
      <c r="B67" s="149" t="s">
        <v>85</v>
      </c>
      <c r="C67" s="150" t="s">
        <v>123</v>
      </c>
      <c r="D67" s="149" t="s">
        <v>115</v>
      </c>
      <c r="E67" s="150" t="s">
        <v>91</v>
      </c>
      <c r="F67" s="290"/>
      <c r="G67" s="125">
        <v>11</v>
      </c>
      <c r="H67" s="268"/>
      <c r="I67" s="125">
        <v>48</v>
      </c>
      <c r="J67" s="268"/>
      <c r="K67" s="125">
        <v>48</v>
      </c>
      <c r="L67" s="268"/>
      <c r="M67" s="125">
        <v>48</v>
      </c>
      <c r="N67" s="268"/>
      <c r="O67" s="130">
        <v>0</v>
      </c>
      <c r="P67" s="268"/>
      <c r="Q67" s="271"/>
      <c r="R67" s="253"/>
      <c r="S67" s="250"/>
    </row>
    <row r="68" spans="1:19" ht="25.5">
      <c r="A68" s="148">
        <v>61</v>
      </c>
      <c r="B68" s="149" t="s">
        <v>85</v>
      </c>
      <c r="C68" s="150" t="s">
        <v>124</v>
      </c>
      <c r="D68" s="149" t="s">
        <v>115</v>
      </c>
      <c r="E68" s="150" t="s">
        <v>91</v>
      </c>
      <c r="F68" s="290"/>
      <c r="G68" s="125">
        <v>18</v>
      </c>
      <c r="H68" s="268"/>
      <c r="I68" s="125">
        <v>48</v>
      </c>
      <c r="J68" s="268"/>
      <c r="K68" s="123">
        <v>16</v>
      </c>
      <c r="L68" s="268"/>
      <c r="M68" s="125">
        <v>48</v>
      </c>
      <c r="N68" s="268"/>
      <c r="O68" s="123">
        <v>0</v>
      </c>
      <c r="P68" s="268"/>
      <c r="Q68" s="271"/>
      <c r="R68" s="253"/>
      <c r="S68" s="250"/>
    </row>
    <row r="69" spans="1:19" ht="25.5">
      <c r="A69" s="148">
        <v>62</v>
      </c>
      <c r="B69" s="149" t="s">
        <v>85</v>
      </c>
      <c r="C69" s="150" t="s">
        <v>125</v>
      </c>
      <c r="D69" s="149" t="s">
        <v>115</v>
      </c>
      <c r="E69" s="150" t="s">
        <v>91</v>
      </c>
      <c r="F69" s="290"/>
      <c r="G69" s="125">
        <v>13</v>
      </c>
      <c r="H69" s="268"/>
      <c r="I69" s="125">
        <v>48</v>
      </c>
      <c r="J69" s="268"/>
      <c r="K69" s="125">
        <v>17</v>
      </c>
      <c r="L69" s="268"/>
      <c r="M69" s="125">
        <v>48</v>
      </c>
      <c r="N69" s="268"/>
      <c r="O69" s="123">
        <v>0</v>
      </c>
      <c r="P69" s="268"/>
      <c r="Q69" s="271"/>
      <c r="R69" s="253"/>
      <c r="S69" s="250"/>
    </row>
    <row r="70" spans="1:19" ht="25.5">
      <c r="A70" s="148">
        <v>65</v>
      </c>
      <c r="B70" s="149" t="s">
        <v>85</v>
      </c>
      <c r="C70" s="150" t="s">
        <v>129</v>
      </c>
      <c r="D70" s="149" t="s">
        <v>115</v>
      </c>
      <c r="E70" s="150" t="s">
        <v>91</v>
      </c>
      <c r="F70" s="290"/>
      <c r="G70" s="125">
        <v>48</v>
      </c>
      <c r="H70" s="268"/>
      <c r="I70" s="125">
        <v>48</v>
      </c>
      <c r="J70" s="268"/>
      <c r="K70" s="125">
        <v>48</v>
      </c>
      <c r="L70" s="268"/>
      <c r="M70" s="137">
        <v>7</v>
      </c>
      <c r="N70" s="268"/>
      <c r="O70" s="123">
        <v>0</v>
      </c>
      <c r="P70" s="268"/>
      <c r="Q70" s="271"/>
      <c r="R70" s="253"/>
      <c r="S70" s="250"/>
    </row>
    <row r="71" spans="1:19" ht="15.75">
      <c r="A71" s="148">
        <v>67</v>
      </c>
      <c r="B71" s="149" t="s">
        <v>36</v>
      </c>
      <c r="C71" s="150" t="s">
        <v>130</v>
      </c>
      <c r="D71" s="149" t="s">
        <v>115</v>
      </c>
      <c r="E71" s="150" t="s">
        <v>91</v>
      </c>
      <c r="F71" s="290"/>
      <c r="G71" s="125">
        <v>14</v>
      </c>
      <c r="H71" s="268"/>
      <c r="I71" s="125">
        <v>32</v>
      </c>
      <c r="J71" s="268"/>
      <c r="K71" s="125">
        <v>33</v>
      </c>
      <c r="L71" s="268"/>
      <c r="M71" s="137">
        <v>13</v>
      </c>
      <c r="N71" s="268"/>
      <c r="O71" s="123">
        <v>0</v>
      </c>
      <c r="P71" s="268"/>
      <c r="Q71" s="271"/>
      <c r="R71" s="253"/>
      <c r="S71" s="250"/>
    </row>
    <row r="72" spans="1:19" ht="15.75">
      <c r="A72" s="148">
        <v>68</v>
      </c>
      <c r="B72" s="149" t="s">
        <v>36</v>
      </c>
      <c r="C72" s="150" t="s">
        <v>132</v>
      </c>
      <c r="D72" s="149" t="s">
        <v>115</v>
      </c>
      <c r="E72" s="150" t="s">
        <v>91</v>
      </c>
      <c r="F72" s="290"/>
      <c r="G72" s="125">
        <v>32</v>
      </c>
      <c r="H72" s="268"/>
      <c r="I72" s="125">
        <v>75</v>
      </c>
      <c r="J72" s="268"/>
      <c r="K72" s="125">
        <v>17</v>
      </c>
      <c r="L72" s="268"/>
      <c r="M72" s="125">
        <v>75</v>
      </c>
      <c r="N72" s="268"/>
      <c r="O72" s="130">
        <v>0</v>
      </c>
      <c r="P72" s="268"/>
      <c r="Q72" s="271"/>
      <c r="R72" s="253"/>
      <c r="S72" s="250"/>
    </row>
    <row r="73" spans="1:19" ht="15.75">
      <c r="A73" s="148">
        <v>69</v>
      </c>
      <c r="B73" s="149" t="s">
        <v>85</v>
      </c>
      <c r="C73" s="150" t="s">
        <v>133</v>
      </c>
      <c r="D73" s="149" t="s">
        <v>115</v>
      </c>
      <c r="E73" s="150" t="s">
        <v>91</v>
      </c>
      <c r="F73" s="290"/>
      <c r="G73" s="125">
        <v>12</v>
      </c>
      <c r="H73" s="268"/>
      <c r="I73" s="125">
        <v>18</v>
      </c>
      <c r="J73" s="268"/>
      <c r="K73" s="123">
        <v>10</v>
      </c>
      <c r="L73" s="268"/>
      <c r="M73" s="125">
        <v>48</v>
      </c>
      <c r="N73" s="268"/>
      <c r="O73" s="123">
        <v>0</v>
      </c>
      <c r="P73" s="268"/>
      <c r="Q73" s="271"/>
      <c r="R73" s="253"/>
      <c r="S73" s="250"/>
    </row>
    <row r="74" spans="1:19" ht="15.75">
      <c r="A74" s="148">
        <v>70</v>
      </c>
      <c r="B74" s="149" t="s">
        <v>36</v>
      </c>
      <c r="C74" s="150" t="s">
        <v>134</v>
      </c>
      <c r="D74" s="149" t="s">
        <v>115</v>
      </c>
      <c r="E74" s="150" t="s">
        <v>91</v>
      </c>
      <c r="F74" s="290"/>
      <c r="G74" s="125">
        <v>36</v>
      </c>
      <c r="H74" s="268"/>
      <c r="I74" s="125">
        <v>31</v>
      </c>
      <c r="J74" s="268"/>
      <c r="K74" s="125">
        <v>18</v>
      </c>
      <c r="L74" s="268"/>
      <c r="M74" s="125">
        <v>23</v>
      </c>
      <c r="N74" s="268"/>
      <c r="O74" s="123">
        <v>0</v>
      </c>
      <c r="P74" s="268"/>
      <c r="Q74" s="271"/>
      <c r="R74" s="253"/>
      <c r="S74" s="250"/>
    </row>
    <row r="75" spans="1:19" ht="15.75">
      <c r="A75" s="148">
        <v>71</v>
      </c>
      <c r="B75" s="149" t="s">
        <v>85</v>
      </c>
      <c r="C75" s="150" t="s">
        <v>135</v>
      </c>
      <c r="D75" s="149" t="s">
        <v>115</v>
      </c>
      <c r="E75" s="150" t="s">
        <v>91</v>
      </c>
      <c r="F75" s="290"/>
      <c r="G75" s="123">
        <v>10</v>
      </c>
      <c r="H75" s="268"/>
      <c r="I75" s="125">
        <v>16</v>
      </c>
      <c r="J75" s="268"/>
      <c r="K75" s="123">
        <v>8</v>
      </c>
      <c r="L75" s="268"/>
      <c r="M75" s="125">
        <v>14</v>
      </c>
      <c r="N75" s="268"/>
      <c r="O75" s="123">
        <v>0</v>
      </c>
      <c r="P75" s="268"/>
      <c r="Q75" s="271"/>
      <c r="R75" s="253"/>
      <c r="S75" s="250"/>
    </row>
    <row r="76" spans="1:19" ht="15.75">
      <c r="A76" s="148">
        <v>73</v>
      </c>
      <c r="B76" s="149" t="s">
        <v>36</v>
      </c>
      <c r="C76" s="150" t="s">
        <v>136</v>
      </c>
      <c r="D76" s="149" t="s">
        <v>115</v>
      </c>
      <c r="E76" s="150" t="s">
        <v>91</v>
      </c>
      <c r="F76" s="290"/>
      <c r="G76" s="125">
        <v>75</v>
      </c>
      <c r="H76" s="268"/>
      <c r="I76" s="125">
        <v>75</v>
      </c>
      <c r="J76" s="268"/>
      <c r="K76" s="125">
        <v>35</v>
      </c>
      <c r="L76" s="268"/>
      <c r="M76" s="125">
        <v>75</v>
      </c>
      <c r="N76" s="268"/>
      <c r="O76" s="123">
        <v>0</v>
      </c>
      <c r="P76" s="268"/>
      <c r="Q76" s="271"/>
      <c r="R76" s="253"/>
      <c r="S76" s="250"/>
    </row>
    <row r="77" spans="1:19" ht="15.75">
      <c r="A77" s="148">
        <v>89</v>
      </c>
      <c r="B77" s="149" t="s">
        <v>36</v>
      </c>
      <c r="C77" s="150" t="s">
        <v>153</v>
      </c>
      <c r="D77" s="149" t="s">
        <v>115</v>
      </c>
      <c r="E77" s="150" t="s">
        <v>91</v>
      </c>
      <c r="F77" s="290"/>
      <c r="G77" s="125">
        <v>75</v>
      </c>
      <c r="H77" s="268"/>
      <c r="I77" s="125">
        <v>75</v>
      </c>
      <c r="J77" s="268"/>
      <c r="K77" s="125">
        <v>36</v>
      </c>
      <c r="L77" s="268"/>
      <c r="M77" s="125">
        <v>75</v>
      </c>
      <c r="N77" s="268"/>
      <c r="O77" s="123">
        <v>0</v>
      </c>
      <c r="P77" s="268"/>
      <c r="Q77" s="271"/>
      <c r="R77" s="253"/>
      <c r="S77" s="250"/>
    </row>
    <row r="78" spans="1:19" ht="15.75">
      <c r="A78" s="148">
        <v>90</v>
      </c>
      <c r="B78" s="149" t="s">
        <v>36</v>
      </c>
      <c r="C78" s="150" t="s">
        <v>168</v>
      </c>
      <c r="D78" s="149" t="s">
        <v>115</v>
      </c>
      <c r="E78" s="150" t="s">
        <v>91</v>
      </c>
      <c r="F78" s="290"/>
      <c r="G78" s="125">
        <v>33</v>
      </c>
      <c r="H78" s="268"/>
      <c r="I78" s="123">
        <v>4</v>
      </c>
      <c r="J78" s="268"/>
      <c r="K78" s="125">
        <v>75</v>
      </c>
      <c r="L78" s="268"/>
      <c r="M78" s="125">
        <v>75</v>
      </c>
      <c r="N78" s="268"/>
      <c r="O78" s="123">
        <v>-7</v>
      </c>
      <c r="P78" s="268"/>
      <c r="Q78" s="271"/>
      <c r="R78" s="253"/>
      <c r="S78" s="250"/>
    </row>
    <row r="79" spans="1:19" ht="15.75">
      <c r="A79" s="148">
        <v>96</v>
      </c>
      <c r="B79" s="149" t="s">
        <v>36</v>
      </c>
      <c r="C79" s="150" t="s">
        <v>262</v>
      </c>
      <c r="D79" s="149" t="s">
        <v>115</v>
      </c>
      <c r="E79" s="150" t="s">
        <v>91</v>
      </c>
      <c r="F79" s="290"/>
      <c r="G79" s="125">
        <v>28</v>
      </c>
      <c r="H79" s="268"/>
      <c r="I79" s="125">
        <v>18</v>
      </c>
      <c r="J79" s="268"/>
      <c r="K79" s="125">
        <v>75</v>
      </c>
      <c r="L79" s="268"/>
      <c r="M79" s="125">
        <v>24</v>
      </c>
      <c r="N79" s="268"/>
      <c r="O79" s="123">
        <v>-3.5</v>
      </c>
      <c r="P79" s="268"/>
      <c r="Q79" s="271"/>
      <c r="R79" s="253"/>
      <c r="S79" s="250"/>
    </row>
    <row r="80" spans="1:19" ht="15.75">
      <c r="A80" s="148">
        <v>97</v>
      </c>
      <c r="B80" s="149" t="s">
        <v>36</v>
      </c>
      <c r="C80" s="150" t="s">
        <v>161</v>
      </c>
      <c r="D80" s="149" t="s">
        <v>115</v>
      </c>
      <c r="E80" s="150" t="s">
        <v>91</v>
      </c>
      <c r="F80" s="290"/>
      <c r="G80" s="125">
        <v>75</v>
      </c>
      <c r="H80" s="268"/>
      <c r="I80" s="125">
        <v>13</v>
      </c>
      <c r="J80" s="268"/>
      <c r="K80" s="125">
        <v>75</v>
      </c>
      <c r="L80" s="268"/>
      <c r="M80" s="125">
        <v>15</v>
      </c>
      <c r="N80" s="268"/>
      <c r="O80" s="123">
        <v>0</v>
      </c>
      <c r="P80" s="268"/>
      <c r="Q80" s="271"/>
      <c r="R80" s="253"/>
      <c r="S80" s="250"/>
    </row>
    <row r="81" spans="1:19" ht="15.75">
      <c r="A81" s="148">
        <v>101</v>
      </c>
      <c r="B81" s="149" t="s">
        <v>85</v>
      </c>
      <c r="C81" s="150" t="s">
        <v>165</v>
      </c>
      <c r="D81" s="149" t="s">
        <v>115</v>
      </c>
      <c r="E81" s="150" t="s">
        <v>91</v>
      </c>
      <c r="F81" s="290"/>
      <c r="G81" s="125">
        <v>48</v>
      </c>
      <c r="H81" s="268"/>
      <c r="I81" s="123">
        <v>2</v>
      </c>
      <c r="J81" s="268"/>
      <c r="K81" s="125">
        <v>48</v>
      </c>
      <c r="L81" s="268"/>
      <c r="M81" s="125">
        <v>48</v>
      </c>
      <c r="N81" s="268"/>
      <c r="O81" s="123">
        <v>0</v>
      </c>
      <c r="P81" s="268"/>
      <c r="Q81" s="271"/>
      <c r="R81" s="253"/>
      <c r="S81" s="250"/>
    </row>
    <row r="82" spans="1:19" ht="15.75">
      <c r="A82" s="148">
        <v>102</v>
      </c>
      <c r="B82" s="149" t="s">
        <v>85</v>
      </c>
      <c r="C82" s="150" t="s">
        <v>166</v>
      </c>
      <c r="D82" s="149" t="s">
        <v>115</v>
      </c>
      <c r="E82" s="150" t="s">
        <v>91</v>
      </c>
      <c r="F82" s="291"/>
      <c r="G82" s="125">
        <v>48</v>
      </c>
      <c r="H82" s="269"/>
      <c r="I82" s="123">
        <v>4</v>
      </c>
      <c r="J82" s="269"/>
      <c r="K82" s="125">
        <v>48</v>
      </c>
      <c r="L82" s="269"/>
      <c r="M82" s="125">
        <v>48</v>
      </c>
      <c r="N82" s="269"/>
      <c r="O82" s="123">
        <v>-3.5</v>
      </c>
      <c r="P82" s="269"/>
      <c r="Q82" s="272"/>
      <c r="R82" s="254"/>
      <c r="S82" s="251"/>
    </row>
    <row r="83" spans="1:19" ht="25.5">
      <c r="A83" s="148">
        <v>1</v>
      </c>
      <c r="B83" s="149" t="s">
        <v>36</v>
      </c>
      <c r="C83" s="150" t="s">
        <v>46</v>
      </c>
      <c r="D83" s="149" t="s">
        <v>47</v>
      </c>
      <c r="E83" s="150" t="s">
        <v>48</v>
      </c>
      <c r="F83" s="289">
        <v>-12</v>
      </c>
      <c r="G83" s="123">
        <v>31</v>
      </c>
      <c r="H83" s="267">
        <f>SUM(G83:G85)</f>
        <v>64</v>
      </c>
      <c r="I83" s="123">
        <v>75</v>
      </c>
      <c r="J83" s="267">
        <f>SUM(I83:I85)</f>
        <v>171</v>
      </c>
      <c r="K83" s="123">
        <v>37</v>
      </c>
      <c r="L83" s="267">
        <f>SUM(K83:K85)</f>
        <v>67</v>
      </c>
      <c r="M83" s="123">
        <v>12</v>
      </c>
      <c r="N83" s="267">
        <f>SUM(M83:M85)</f>
        <v>37</v>
      </c>
      <c r="O83" s="123">
        <v>0</v>
      </c>
      <c r="P83" s="267">
        <f>SUM(O83:O85)</f>
        <v>0</v>
      </c>
      <c r="Q83" s="270">
        <v>-11</v>
      </c>
      <c r="R83" s="252">
        <f>F83+H83+J83+L83+N83+P83+Q83</f>
        <v>316</v>
      </c>
      <c r="S83" s="249" t="s">
        <v>214</v>
      </c>
    </row>
    <row r="84" spans="1:19" ht="25.5">
      <c r="A84" s="148">
        <v>2</v>
      </c>
      <c r="B84" s="149" t="s">
        <v>85</v>
      </c>
      <c r="C84" s="150" t="s">
        <v>49</v>
      </c>
      <c r="D84" s="149" t="s">
        <v>47</v>
      </c>
      <c r="E84" s="150" t="s">
        <v>48</v>
      </c>
      <c r="F84" s="290"/>
      <c r="G84" s="123">
        <v>14</v>
      </c>
      <c r="H84" s="268"/>
      <c r="I84" s="123">
        <v>48</v>
      </c>
      <c r="J84" s="268"/>
      <c r="K84" s="123">
        <v>18</v>
      </c>
      <c r="L84" s="268"/>
      <c r="M84" s="123">
        <v>16</v>
      </c>
      <c r="N84" s="268"/>
      <c r="O84" s="123">
        <v>0</v>
      </c>
      <c r="P84" s="268"/>
      <c r="Q84" s="271"/>
      <c r="R84" s="253"/>
      <c r="S84" s="250"/>
    </row>
    <row r="85" spans="1:19" ht="25.5">
      <c r="A85" s="148">
        <v>3</v>
      </c>
      <c r="B85" s="149" t="s">
        <v>85</v>
      </c>
      <c r="C85" s="150" t="s">
        <v>50</v>
      </c>
      <c r="D85" s="149" t="s">
        <v>47</v>
      </c>
      <c r="E85" s="150" t="s">
        <v>48</v>
      </c>
      <c r="F85" s="291"/>
      <c r="G85" s="123">
        <v>19</v>
      </c>
      <c r="H85" s="269"/>
      <c r="I85" s="123">
        <v>48</v>
      </c>
      <c r="J85" s="269"/>
      <c r="K85" s="123">
        <v>12</v>
      </c>
      <c r="L85" s="269"/>
      <c r="M85" s="123">
        <v>9</v>
      </c>
      <c r="N85" s="269"/>
      <c r="O85" s="130">
        <v>0</v>
      </c>
      <c r="P85" s="269"/>
      <c r="Q85" s="272"/>
      <c r="R85" s="254"/>
      <c r="S85" s="251"/>
    </row>
    <row r="86" spans="1:19" ht="25.5">
      <c r="A86" s="148">
        <v>43</v>
      </c>
      <c r="B86" s="149" t="s">
        <v>36</v>
      </c>
      <c r="C86" s="150" t="s">
        <v>103</v>
      </c>
      <c r="D86" s="149" t="s">
        <v>104</v>
      </c>
      <c r="E86" s="150" t="s">
        <v>91</v>
      </c>
      <c r="F86" s="289">
        <v>0</v>
      </c>
      <c r="G86" s="125">
        <v>75</v>
      </c>
      <c r="H86" s="267">
        <f>G88+G90+G92</f>
        <v>144</v>
      </c>
      <c r="I86" s="125">
        <v>75</v>
      </c>
      <c r="J86" s="267">
        <f>SUM(I87:I89)</f>
        <v>27</v>
      </c>
      <c r="K86" s="125">
        <v>27</v>
      </c>
      <c r="L86" s="267">
        <f>K88+K91+K92</f>
        <v>16</v>
      </c>
      <c r="M86" s="125">
        <v>75</v>
      </c>
      <c r="N86" s="267">
        <f>M87+M88+M90</f>
        <v>106</v>
      </c>
      <c r="O86" s="123">
        <v>0</v>
      </c>
      <c r="P86" s="267">
        <f>SUM(O86:O92)</f>
        <v>-3.5</v>
      </c>
      <c r="Q86" s="270">
        <v>0</v>
      </c>
      <c r="R86" s="252">
        <f>F86+H86+J86+L86+N86+P86+Q86</f>
        <v>289.5</v>
      </c>
      <c r="S86" s="249" t="s">
        <v>212</v>
      </c>
    </row>
    <row r="87" spans="1:19" ht="25.5">
      <c r="A87" s="148">
        <v>44</v>
      </c>
      <c r="B87" s="149" t="s">
        <v>36</v>
      </c>
      <c r="C87" s="150" t="s">
        <v>105</v>
      </c>
      <c r="D87" s="149" t="s">
        <v>104</v>
      </c>
      <c r="E87" s="150" t="s">
        <v>91</v>
      </c>
      <c r="F87" s="290"/>
      <c r="G87" s="125">
        <v>75</v>
      </c>
      <c r="H87" s="268"/>
      <c r="I87" s="123">
        <v>5</v>
      </c>
      <c r="J87" s="268"/>
      <c r="K87" s="125">
        <v>30</v>
      </c>
      <c r="L87" s="268"/>
      <c r="M87" s="137">
        <v>10</v>
      </c>
      <c r="N87" s="268"/>
      <c r="O87" s="123">
        <v>-3.5</v>
      </c>
      <c r="P87" s="268"/>
      <c r="Q87" s="271"/>
      <c r="R87" s="253"/>
      <c r="S87" s="250"/>
    </row>
    <row r="88" spans="1:19" ht="25.5">
      <c r="A88" s="148">
        <v>45</v>
      </c>
      <c r="B88" s="149" t="s">
        <v>85</v>
      </c>
      <c r="C88" s="150" t="s">
        <v>106</v>
      </c>
      <c r="D88" s="149" t="s">
        <v>104</v>
      </c>
      <c r="E88" s="150" t="s">
        <v>91</v>
      </c>
      <c r="F88" s="290"/>
      <c r="G88" s="123">
        <v>48</v>
      </c>
      <c r="H88" s="268"/>
      <c r="I88" s="123">
        <v>7</v>
      </c>
      <c r="J88" s="268"/>
      <c r="K88" s="123">
        <v>6</v>
      </c>
      <c r="L88" s="268"/>
      <c r="M88" s="137">
        <v>48</v>
      </c>
      <c r="N88" s="268"/>
      <c r="O88" s="123">
        <v>0</v>
      </c>
      <c r="P88" s="268"/>
      <c r="Q88" s="271"/>
      <c r="R88" s="253"/>
      <c r="S88" s="250"/>
    </row>
    <row r="89" spans="1:19" ht="25.5">
      <c r="A89" s="148">
        <v>46</v>
      </c>
      <c r="B89" s="149" t="s">
        <v>36</v>
      </c>
      <c r="C89" s="150" t="s">
        <v>107</v>
      </c>
      <c r="D89" s="149" t="s">
        <v>104</v>
      </c>
      <c r="E89" s="150" t="s">
        <v>91</v>
      </c>
      <c r="F89" s="290"/>
      <c r="G89" s="125">
        <v>75</v>
      </c>
      <c r="H89" s="268"/>
      <c r="I89" s="123">
        <v>15</v>
      </c>
      <c r="J89" s="268"/>
      <c r="K89" s="125">
        <v>10</v>
      </c>
      <c r="L89" s="268"/>
      <c r="M89" s="125">
        <v>75</v>
      </c>
      <c r="N89" s="268"/>
      <c r="O89" s="123">
        <v>0</v>
      </c>
      <c r="P89" s="268"/>
      <c r="Q89" s="271"/>
      <c r="R89" s="253"/>
      <c r="S89" s="250"/>
    </row>
    <row r="90" spans="1:19" ht="25.5">
      <c r="A90" s="148">
        <v>47</v>
      </c>
      <c r="B90" s="149" t="s">
        <v>85</v>
      </c>
      <c r="C90" s="150" t="s">
        <v>108</v>
      </c>
      <c r="D90" s="149" t="s">
        <v>104</v>
      </c>
      <c r="E90" s="150" t="s">
        <v>91</v>
      </c>
      <c r="F90" s="290"/>
      <c r="G90" s="123">
        <v>48</v>
      </c>
      <c r="H90" s="268"/>
      <c r="I90" s="125">
        <v>75</v>
      </c>
      <c r="J90" s="268"/>
      <c r="K90" s="125">
        <v>12</v>
      </c>
      <c r="L90" s="268"/>
      <c r="M90" s="137">
        <v>48</v>
      </c>
      <c r="N90" s="268"/>
      <c r="O90" s="123">
        <v>0</v>
      </c>
      <c r="P90" s="268"/>
      <c r="Q90" s="271"/>
      <c r="R90" s="253"/>
      <c r="S90" s="250"/>
    </row>
    <row r="91" spans="1:19" ht="15.75">
      <c r="A91" s="148">
        <v>92</v>
      </c>
      <c r="B91" s="149" t="s">
        <v>36</v>
      </c>
      <c r="C91" s="150" t="s">
        <v>156</v>
      </c>
      <c r="D91" s="149" t="s">
        <v>104</v>
      </c>
      <c r="E91" s="150" t="s">
        <v>91</v>
      </c>
      <c r="F91" s="290"/>
      <c r="G91" s="125">
        <v>75</v>
      </c>
      <c r="H91" s="268"/>
      <c r="I91" s="125">
        <v>75</v>
      </c>
      <c r="J91" s="268"/>
      <c r="K91" s="123">
        <v>3</v>
      </c>
      <c r="L91" s="268"/>
      <c r="M91" s="125">
        <v>75</v>
      </c>
      <c r="N91" s="268"/>
      <c r="O91" s="123">
        <v>0</v>
      </c>
      <c r="P91" s="268"/>
      <c r="Q91" s="271"/>
      <c r="R91" s="253"/>
      <c r="S91" s="250"/>
    </row>
    <row r="92" spans="1:19" ht="15.75">
      <c r="A92" s="148">
        <v>93</v>
      </c>
      <c r="B92" s="149" t="s">
        <v>85</v>
      </c>
      <c r="C92" s="150" t="s">
        <v>157</v>
      </c>
      <c r="D92" s="149" t="s">
        <v>104</v>
      </c>
      <c r="E92" s="150" t="s">
        <v>91</v>
      </c>
      <c r="F92" s="291"/>
      <c r="G92" s="123">
        <v>48</v>
      </c>
      <c r="H92" s="269"/>
      <c r="I92" s="125">
        <v>48</v>
      </c>
      <c r="J92" s="269"/>
      <c r="K92" s="123">
        <v>7</v>
      </c>
      <c r="L92" s="269"/>
      <c r="M92" s="125">
        <v>48</v>
      </c>
      <c r="N92" s="269"/>
      <c r="O92" s="123">
        <v>0</v>
      </c>
      <c r="P92" s="269"/>
      <c r="Q92" s="272"/>
      <c r="R92" s="254"/>
      <c r="S92" s="251"/>
    </row>
    <row r="93" spans="1:19" ht="15.75">
      <c r="A93" s="148">
        <v>98</v>
      </c>
      <c r="B93" s="149" t="s">
        <v>36</v>
      </c>
      <c r="C93" s="150" t="s">
        <v>162</v>
      </c>
      <c r="D93" s="149" t="s">
        <v>92</v>
      </c>
      <c r="E93" s="150" t="s">
        <v>91</v>
      </c>
      <c r="F93" s="289">
        <v>0</v>
      </c>
      <c r="G93" s="125">
        <v>75</v>
      </c>
      <c r="H93" s="267">
        <f>G97+G98+G100</f>
        <v>28</v>
      </c>
      <c r="I93" s="125">
        <v>20</v>
      </c>
      <c r="J93" s="267">
        <f>SUM(I96,I98,I100)</f>
        <v>5</v>
      </c>
      <c r="K93" s="125">
        <v>75</v>
      </c>
      <c r="L93" s="267">
        <f>K99+K97+K94</f>
        <v>28</v>
      </c>
      <c r="M93" s="125">
        <v>75</v>
      </c>
      <c r="N93" s="267">
        <f>M98+M96+M100</f>
        <v>10</v>
      </c>
      <c r="O93" s="123">
        <v>0</v>
      </c>
      <c r="P93" s="267">
        <f>SUM(O93:O101)</f>
        <v>-21</v>
      </c>
      <c r="Q93" s="270">
        <v>-16</v>
      </c>
      <c r="R93" s="252">
        <f>F93+H93+J93+L93+N93+P93+Q93</f>
        <v>34</v>
      </c>
      <c r="S93" s="249" t="s">
        <v>206</v>
      </c>
    </row>
    <row r="94" spans="1:19" ht="25.5">
      <c r="A94" s="148">
        <v>35</v>
      </c>
      <c r="B94" s="149" t="s">
        <v>36</v>
      </c>
      <c r="C94" s="150" t="s">
        <v>90</v>
      </c>
      <c r="D94" s="149" t="s">
        <v>92</v>
      </c>
      <c r="E94" s="150" t="s">
        <v>91</v>
      </c>
      <c r="F94" s="290"/>
      <c r="G94" s="125">
        <v>75</v>
      </c>
      <c r="H94" s="268"/>
      <c r="I94" s="125">
        <v>8</v>
      </c>
      <c r="J94" s="268"/>
      <c r="K94" s="123">
        <v>6</v>
      </c>
      <c r="L94" s="268"/>
      <c r="M94" s="125">
        <v>75</v>
      </c>
      <c r="N94" s="268"/>
      <c r="O94" s="123">
        <v>0</v>
      </c>
      <c r="P94" s="268"/>
      <c r="Q94" s="271"/>
      <c r="R94" s="253"/>
      <c r="S94" s="250"/>
    </row>
    <row r="95" spans="1:19" ht="25.5">
      <c r="A95" s="148">
        <v>36</v>
      </c>
      <c r="B95" s="149" t="s">
        <v>85</v>
      </c>
      <c r="C95" s="150" t="s">
        <v>93</v>
      </c>
      <c r="D95" s="149" t="s">
        <v>92</v>
      </c>
      <c r="E95" s="150" t="s">
        <v>91</v>
      </c>
      <c r="F95" s="290"/>
      <c r="G95" s="125">
        <v>48</v>
      </c>
      <c r="H95" s="268"/>
      <c r="I95" s="125">
        <v>5</v>
      </c>
      <c r="J95" s="268"/>
      <c r="K95" s="125">
        <v>22</v>
      </c>
      <c r="L95" s="268"/>
      <c r="M95" s="125">
        <v>48</v>
      </c>
      <c r="N95" s="268"/>
      <c r="O95" s="123">
        <v>0</v>
      </c>
      <c r="P95" s="268"/>
      <c r="Q95" s="271"/>
      <c r="R95" s="253"/>
      <c r="S95" s="250"/>
    </row>
    <row r="96" spans="1:19" ht="25.5">
      <c r="A96" s="148">
        <v>37</v>
      </c>
      <c r="B96" s="149" t="s">
        <v>36</v>
      </c>
      <c r="C96" s="150" t="s">
        <v>94</v>
      </c>
      <c r="D96" s="149" t="s">
        <v>92</v>
      </c>
      <c r="E96" s="150" t="s">
        <v>91</v>
      </c>
      <c r="F96" s="290"/>
      <c r="G96" s="123">
        <v>24</v>
      </c>
      <c r="H96" s="268"/>
      <c r="I96" s="123">
        <v>1</v>
      </c>
      <c r="J96" s="268"/>
      <c r="K96" s="125">
        <v>32</v>
      </c>
      <c r="L96" s="268"/>
      <c r="M96" s="137">
        <v>2</v>
      </c>
      <c r="N96" s="268"/>
      <c r="O96" s="123">
        <v>-14</v>
      </c>
      <c r="P96" s="268"/>
      <c r="Q96" s="271"/>
      <c r="R96" s="253"/>
      <c r="S96" s="250"/>
    </row>
    <row r="97" spans="1:19" ht="25.5">
      <c r="A97" s="148">
        <v>54</v>
      </c>
      <c r="B97" s="149" t="s">
        <v>36</v>
      </c>
      <c r="C97" s="150" t="s">
        <v>117</v>
      </c>
      <c r="D97" s="149" t="s">
        <v>92</v>
      </c>
      <c r="E97" s="150" t="s">
        <v>91</v>
      </c>
      <c r="F97" s="290"/>
      <c r="G97" s="123">
        <v>2</v>
      </c>
      <c r="H97" s="268"/>
      <c r="I97" s="125">
        <v>10</v>
      </c>
      <c r="J97" s="268"/>
      <c r="K97" s="123">
        <v>20</v>
      </c>
      <c r="L97" s="268"/>
      <c r="M97" s="125">
        <v>9</v>
      </c>
      <c r="N97" s="268"/>
      <c r="O97" s="123">
        <v>0</v>
      </c>
      <c r="P97" s="268"/>
      <c r="Q97" s="271"/>
      <c r="R97" s="253"/>
      <c r="S97" s="250"/>
    </row>
    <row r="98" spans="1:19" ht="15.75">
      <c r="A98" s="148">
        <v>63</v>
      </c>
      <c r="B98" s="149" t="s">
        <v>85</v>
      </c>
      <c r="C98" s="150" t="s">
        <v>222</v>
      </c>
      <c r="D98" s="149" t="s">
        <v>92</v>
      </c>
      <c r="E98" s="150" t="s">
        <v>91</v>
      </c>
      <c r="F98" s="290"/>
      <c r="G98" s="123">
        <v>3</v>
      </c>
      <c r="H98" s="268"/>
      <c r="I98" s="123">
        <v>1</v>
      </c>
      <c r="J98" s="268"/>
      <c r="K98" s="125">
        <v>48</v>
      </c>
      <c r="L98" s="268"/>
      <c r="M98" s="137">
        <v>1</v>
      </c>
      <c r="N98" s="268"/>
      <c r="O98" s="123">
        <v>-7</v>
      </c>
      <c r="P98" s="268"/>
      <c r="Q98" s="271"/>
      <c r="R98" s="253"/>
      <c r="S98" s="250"/>
    </row>
    <row r="99" spans="1:19" ht="15.75">
      <c r="A99" s="148">
        <v>72</v>
      </c>
      <c r="B99" s="149" t="s">
        <v>85</v>
      </c>
      <c r="C99" s="150" t="s">
        <v>223</v>
      </c>
      <c r="D99" s="149" t="s">
        <v>92</v>
      </c>
      <c r="E99" s="150" t="s">
        <v>91</v>
      </c>
      <c r="F99" s="290"/>
      <c r="G99" s="125">
        <v>48</v>
      </c>
      <c r="H99" s="268"/>
      <c r="I99" s="125">
        <v>48</v>
      </c>
      <c r="J99" s="268"/>
      <c r="K99" s="123">
        <v>2</v>
      </c>
      <c r="L99" s="268"/>
      <c r="M99" s="125">
        <v>48</v>
      </c>
      <c r="N99" s="268"/>
      <c r="O99" s="123">
        <v>0</v>
      </c>
      <c r="P99" s="268"/>
      <c r="Q99" s="271"/>
      <c r="R99" s="253"/>
      <c r="S99" s="250"/>
    </row>
    <row r="100" spans="1:19" ht="15.75">
      <c r="A100" s="148">
        <v>74</v>
      </c>
      <c r="B100" s="149" t="s">
        <v>36</v>
      </c>
      <c r="C100" s="150" t="s">
        <v>137</v>
      </c>
      <c r="D100" s="149" t="s">
        <v>92</v>
      </c>
      <c r="E100" s="150" t="s">
        <v>91</v>
      </c>
      <c r="F100" s="290"/>
      <c r="G100" s="125">
        <v>23</v>
      </c>
      <c r="H100" s="268"/>
      <c r="I100" s="123">
        <v>3</v>
      </c>
      <c r="J100" s="268"/>
      <c r="K100" s="125">
        <v>75</v>
      </c>
      <c r="L100" s="268"/>
      <c r="M100" s="137">
        <v>7</v>
      </c>
      <c r="N100" s="268"/>
      <c r="O100" s="123">
        <v>0</v>
      </c>
      <c r="P100" s="268"/>
      <c r="Q100" s="271"/>
      <c r="R100" s="253"/>
      <c r="S100" s="250"/>
    </row>
    <row r="101" spans="1:19" ht="15.75">
      <c r="A101" s="148">
        <v>76</v>
      </c>
      <c r="B101" s="149" t="s">
        <v>36</v>
      </c>
      <c r="C101" s="150" t="s">
        <v>138</v>
      </c>
      <c r="D101" s="149" t="s">
        <v>92</v>
      </c>
      <c r="E101" s="150" t="s">
        <v>91</v>
      </c>
      <c r="F101" s="291"/>
      <c r="G101" s="125">
        <v>75</v>
      </c>
      <c r="H101" s="269"/>
      <c r="I101" s="125">
        <v>7</v>
      </c>
      <c r="J101" s="269"/>
      <c r="K101" s="125">
        <v>75</v>
      </c>
      <c r="L101" s="269"/>
      <c r="M101" s="125">
        <v>75</v>
      </c>
      <c r="N101" s="269"/>
      <c r="O101" s="123">
        <v>0</v>
      </c>
      <c r="P101" s="269"/>
      <c r="Q101" s="272"/>
      <c r="R101" s="254"/>
      <c r="S101" s="251"/>
    </row>
    <row r="102" spans="1:19" ht="15.75">
      <c r="A102" s="148">
        <v>25</v>
      </c>
      <c r="B102" s="149" t="s">
        <v>85</v>
      </c>
      <c r="C102" s="150" t="s">
        <v>305</v>
      </c>
      <c r="D102" s="149" t="s">
        <v>77</v>
      </c>
      <c r="E102" s="150" t="s">
        <v>48</v>
      </c>
      <c r="F102" s="289">
        <v>0</v>
      </c>
      <c r="G102" s="123">
        <v>5</v>
      </c>
      <c r="H102" s="267">
        <f>G102+G103+G105</f>
        <v>101</v>
      </c>
      <c r="I102" s="123">
        <v>13</v>
      </c>
      <c r="J102" s="267">
        <f>I102+I103+I105</f>
        <v>42</v>
      </c>
      <c r="K102" s="123">
        <v>3</v>
      </c>
      <c r="L102" s="267">
        <f>K102+K103+K105</f>
        <v>12</v>
      </c>
      <c r="M102" s="137">
        <v>48</v>
      </c>
      <c r="N102" s="267">
        <f>M105+M102+M103</f>
        <v>106</v>
      </c>
      <c r="O102" s="123">
        <v>0</v>
      </c>
      <c r="P102" s="267">
        <f>SUM(O102:O105)</f>
        <v>0</v>
      </c>
      <c r="Q102" s="270">
        <v>0</v>
      </c>
      <c r="R102" s="252">
        <f>F102+H102+J102+L102+N102+P102+Q102</f>
        <v>261</v>
      </c>
      <c r="S102" s="249" t="s">
        <v>211</v>
      </c>
    </row>
    <row r="103" spans="1:19" ht="15.75">
      <c r="A103" s="148">
        <v>26</v>
      </c>
      <c r="B103" s="149" t="s">
        <v>85</v>
      </c>
      <c r="C103" s="150" t="s">
        <v>76</v>
      </c>
      <c r="D103" s="149" t="s">
        <v>77</v>
      </c>
      <c r="E103" s="150" t="s">
        <v>48</v>
      </c>
      <c r="F103" s="290"/>
      <c r="G103" s="123">
        <v>48</v>
      </c>
      <c r="H103" s="268"/>
      <c r="I103" s="123">
        <v>12</v>
      </c>
      <c r="J103" s="268"/>
      <c r="K103" s="123">
        <v>4</v>
      </c>
      <c r="L103" s="268"/>
      <c r="M103" s="137">
        <v>48</v>
      </c>
      <c r="N103" s="268"/>
      <c r="O103" s="123">
        <v>0</v>
      </c>
      <c r="P103" s="268"/>
      <c r="Q103" s="271"/>
      <c r="R103" s="253"/>
      <c r="S103" s="250"/>
    </row>
    <row r="104" spans="1:19" ht="15.75">
      <c r="A104" s="148">
        <v>27</v>
      </c>
      <c r="B104" s="149" t="s">
        <v>36</v>
      </c>
      <c r="C104" s="150" t="s">
        <v>78</v>
      </c>
      <c r="D104" s="149" t="s">
        <v>77</v>
      </c>
      <c r="E104" s="150" t="s">
        <v>48</v>
      </c>
      <c r="F104" s="290"/>
      <c r="G104" s="125">
        <v>75</v>
      </c>
      <c r="H104" s="268"/>
      <c r="I104" s="125">
        <v>75</v>
      </c>
      <c r="J104" s="268"/>
      <c r="K104" s="125">
        <v>19</v>
      </c>
      <c r="L104" s="268"/>
      <c r="M104" s="125">
        <v>75</v>
      </c>
      <c r="N104" s="268"/>
      <c r="O104" s="123">
        <v>0</v>
      </c>
      <c r="P104" s="268"/>
      <c r="Q104" s="271"/>
      <c r="R104" s="253"/>
      <c r="S104" s="250"/>
    </row>
    <row r="105" spans="1:19" ht="15.75">
      <c r="A105" s="148">
        <v>28</v>
      </c>
      <c r="B105" s="149" t="s">
        <v>85</v>
      </c>
      <c r="C105" s="150" t="s">
        <v>79</v>
      </c>
      <c r="D105" s="149" t="s">
        <v>77</v>
      </c>
      <c r="E105" s="150" t="s">
        <v>48</v>
      </c>
      <c r="F105" s="291"/>
      <c r="G105" s="123">
        <v>48</v>
      </c>
      <c r="H105" s="269"/>
      <c r="I105" s="123">
        <v>17</v>
      </c>
      <c r="J105" s="269"/>
      <c r="K105" s="123">
        <v>5</v>
      </c>
      <c r="L105" s="269"/>
      <c r="M105" s="137">
        <v>10</v>
      </c>
      <c r="N105" s="269"/>
      <c r="O105" s="123">
        <v>0</v>
      </c>
      <c r="P105" s="269"/>
      <c r="Q105" s="272"/>
      <c r="R105" s="254"/>
      <c r="S105" s="251"/>
    </row>
    <row r="106" spans="1:19" ht="15.75">
      <c r="A106" s="148">
        <v>4</v>
      </c>
      <c r="B106" s="149" t="s">
        <v>36</v>
      </c>
      <c r="C106" s="150" t="s">
        <v>51</v>
      </c>
      <c r="D106" s="149" t="s">
        <v>52</v>
      </c>
      <c r="E106" s="150" t="s">
        <v>48</v>
      </c>
      <c r="F106" s="289">
        <v>-13</v>
      </c>
      <c r="G106" s="123">
        <v>15</v>
      </c>
      <c r="H106" s="267">
        <f>G106+G107+G109</f>
        <v>30</v>
      </c>
      <c r="I106" s="123">
        <v>21</v>
      </c>
      <c r="J106" s="267">
        <f>SUM(I106:I108)</f>
        <v>52</v>
      </c>
      <c r="K106" s="123">
        <v>14</v>
      </c>
      <c r="L106" s="267">
        <f>K106+K108+K109</f>
        <v>43</v>
      </c>
      <c r="M106" s="137">
        <v>6</v>
      </c>
      <c r="N106" s="267">
        <f>M108+M109+M106</f>
        <v>18</v>
      </c>
      <c r="O106" s="123">
        <v>0</v>
      </c>
      <c r="P106" s="267">
        <f>SUM(O106:O109)</f>
        <v>0</v>
      </c>
      <c r="Q106" s="270">
        <v>-12</v>
      </c>
      <c r="R106" s="252">
        <f>F106+H106+J106+L106+N106+P106+Q106</f>
        <v>118</v>
      </c>
      <c r="S106" s="249" t="s">
        <v>209</v>
      </c>
    </row>
    <row r="107" spans="1:19" ht="15.75">
      <c r="A107" s="148">
        <v>5</v>
      </c>
      <c r="B107" s="149" t="s">
        <v>36</v>
      </c>
      <c r="C107" s="150" t="s">
        <v>53</v>
      </c>
      <c r="D107" s="149" t="s">
        <v>52</v>
      </c>
      <c r="E107" s="150" t="s">
        <v>48</v>
      </c>
      <c r="F107" s="290"/>
      <c r="G107" s="123">
        <v>13</v>
      </c>
      <c r="H107" s="268"/>
      <c r="I107" s="123">
        <v>23</v>
      </c>
      <c r="J107" s="268"/>
      <c r="K107" s="125">
        <v>24</v>
      </c>
      <c r="L107" s="268"/>
      <c r="M107" s="125">
        <v>19</v>
      </c>
      <c r="N107" s="268"/>
      <c r="O107" s="123">
        <v>0</v>
      </c>
      <c r="P107" s="268"/>
      <c r="Q107" s="271"/>
      <c r="R107" s="253"/>
      <c r="S107" s="250"/>
    </row>
    <row r="108" spans="1:19" ht="15.75">
      <c r="A108" s="148">
        <v>6</v>
      </c>
      <c r="B108" s="149" t="s">
        <v>85</v>
      </c>
      <c r="C108" s="150" t="s">
        <v>54</v>
      </c>
      <c r="D108" s="149" t="s">
        <v>52</v>
      </c>
      <c r="E108" s="150" t="s">
        <v>48</v>
      </c>
      <c r="F108" s="290"/>
      <c r="G108" s="125">
        <v>48</v>
      </c>
      <c r="H108" s="268"/>
      <c r="I108" s="123">
        <v>8</v>
      </c>
      <c r="J108" s="268"/>
      <c r="K108" s="123">
        <v>20</v>
      </c>
      <c r="L108" s="268"/>
      <c r="M108" s="137">
        <v>4</v>
      </c>
      <c r="N108" s="268"/>
      <c r="O108" s="123">
        <v>0</v>
      </c>
      <c r="P108" s="268"/>
      <c r="Q108" s="271"/>
      <c r="R108" s="253"/>
      <c r="S108" s="250"/>
    </row>
    <row r="109" spans="1:19" ht="15.75">
      <c r="A109" s="148">
        <v>7</v>
      </c>
      <c r="B109" s="149" t="s">
        <v>85</v>
      </c>
      <c r="C109" s="150" t="s">
        <v>184</v>
      </c>
      <c r="D109" s="149" t="s">
        <v>52</v>
      </c>
      <c r="E109" s="150" t="s">
        <v>48</v>
      </c>
      <c r="F109" s="291"/>
      <c r="G109" s="123">
        <v>2</v>
      </c>
      <c r="H109" s="269"/>
      <c r="I109" s="125">
        <v>48</v>
      </c>
      <c r="J109" s="269"/>
      <c r="K109" s="123">
        <v>9</v>
      </c>
      <c r="L109" s="269"/>
      <c r="M109" s="137">
        <v>8</v>
      </c>
      <c r="N109" s="269"/>
      <c r="O109" s="123">
        <v>0</v>
      </c>
      <c r="P109" s="269"/>
      <c r="Q109" s="272"/>
      <c r="R109" s="254"/>
      <c r="S109" s="251"/>
    </row>
    <row r="110" spans="1:19" ht="25.5">
      <c r="A110" s="148">
        <v>48</v>
      </c>
      <c r="B110" s="149" t="s">
        <v>36</v>
      </c>
      <c r="C110" s="150" t="s">
        <v>109</v>
      </c>
      <c r="D110" s="149" t="s">
        <v>110</v>
      </c>
      <c r="E110" s="150" t="s">
        <v>48</v>
      </c>
      <c r="F110" s="289">
        <v>0</v>
      </c>
      <c r="G110" s="123">
        <v>10</v>
      </c>
      <c r="H110" s="267">
        <f>SUM(G110:G112)</f>
        <v>41</v>
      </c>
      <c r="I110" s="123">
        <v>24</v>
      </c>
      <c r="J110" s="267">
        <f>SUM(I110:I112)</f>
        <v>110</v>
      </c>
      <c r="K110" s="123">
        <v>16</v>
      </c>
      <c r="L110" s="267">
        <f>SUM(K110:K112)</f>
        <v>60</v>
      </c>
      <c r="M110" s="123">
        <v>21</v>
      </c>
      <c r="N110" s="267">
        <f>SUM(M110:M112)</f>
        <v>144</v>
      </c>
      <c r="O110" s="123">
        <v>0</v>
      </c>
      <c r="P110" s="267">
        <f>SUM(O110:O112)</f>
        <v>0</v>
      </c>
      <c r="Q110" s="274">
        <v>0</v>
      </c>
      <c r="R110" s="252">
        <f>J110+L110+H110+F110+N110+P110+Q110</f>
        <v>355</v>
      </c>
      <c r="S110" s="249" t="s">
        <v>215</v>
      </c>
    </row>
    <row r="111" spans="1:19" ht="31.5" customHeight="1">
      <c r="A111" s="148">
        <v>49</v>
      </c>
      <c r="B111" s="149" t="s">
        <v>85</v>
      </c>
      <c r="C111" s="150" t="s">
        <v>111</v>
      </c>
      <c r="D111" s="149" t="s">
        <v>110</v>
      </c>
      <c r="E111" s="150" t="s">
        <v>48</v>
      </c>
      <c r="F111" s="290"/>
      <c r="G111" s="123">
        <v>6</v>
      </c>
      <c r="H111" s="268"/>
      <c r="I111" s="123">
        <v>11</v>
      </c>
      <c r="J111" s="268"/>
      <c r="K111" s="123">
        <v>23</v>
      </c>
      <c r="L111" s="268"/>
      <c r="M111" s="123">
        <v>48</v>
      </c>
      <c r="N111" s="268"/>
      <c r="O111" s="123">
        <v>0</v>
      </c>
      <c r="P111" s="268"/>
      <c r="Q111" s="275"/>
      <c r="R111" s="253"/>
      <c r="S111" s="250"/>
    </row>
    <row r="112" spans="1:19" ht="34.5" customHeight="1" thickBot="1">
      <c r="A112" s="151">
        <v>50</v>
      </c>
      <c r="B112" s="152" t="s">
        <v>36</v>
      </c>
      <c r="C112" s="153" t="s">
        <v>112</v>
      </c>
      <c r="D112" s="152" t="s">
        <v>110</v>
      </c>
      <c r="E112" s="153" t="s">
        <v>48</v>
      </c>
      <c r="F112" s="292"/>
      <c r="G112" s="124">
        <v>25</v>
      </c>
      <c r="H112" s="273"/>
      <c r="I112" s="124">
        <v>75</v>
      </c>
      <c r="J112" s="273"/>
      <c r="K112" s="124">
        <v>21</v>
      </c>
      <c r="L112" s="273"/>
      <c r="M112" s="124">
        <v>75</v>
      </c>
      <c r="N112" s="273"/>
      <c r="O112" s="124">
        <v>0</v>
      </c>
      <c r="P112" s="273"/>
      <c r="Q112" s="276"/>
      <c r="R112" s="258"/>
      <c r="S112" s="257"/>
    </row>
  </sheetData>
  <sheetProtection/>
  <mergeCells count="159">
    <mergeCell ref="F102:F105"/>
    <mergeCell ref="F106:F109"/>
    <mergeCell ref="F49:F51"/>
    <mergeCell ref="F52:F57"/>
    <mergeCell ref="F58:S58"/>
    <mergeCell ref="F59:S59"/>
    <mergeCell ref="H102:H105"/>
    <mergeCell ref="H106:H109"/>
    <mergeCell ref="J52:J57"/>
    <mergeCell ref="L52:L57"/>
    <mergeCell ref="A1:E1"/>
    <mergeCell ref="A3:M3"/>
    <mergeCell ref="A8:A9"/>
    <mergeCell ref="C8:C9"/>
    <mergeCell ref="D8:D9"/>
    <mergeCell ref="B8:B9"/>
    <mergeCell ref="G9:H9"/>
    <mergeCell ref="I9:J9"/>
    <mergeCell ref="K9:L9"/>
    <mergeCell ref="M9:N9"/>
    <mergeCell ref="F27:F31"/>
    <mergeCell ref="F61:F82"/>
    <mergeCell ref="H61:H82"/>
    <mergeCell ref="J11:J13"/>
    <mergeCell ref="H32:H41"/>
    <mergeCell ref="H42:H48"/>
    <mergeCell ref="F42:F48"/>
    <mergeCell ref="J61:J82"/>
    <mergeCell ref="F10:S10"/>
    <mergeCell ref="F14:F17"/>
    <mergeCell ref="F18:F22"/>
    <mergeCell ref="F23:F26"/>
    <mergeCell ref="L11:L13"/>
    <mergeCell ref="N11:N13"/>
    <mergeCell ref="N18:N22"/>
    <mergeCell ref="P18:P22"/>
    <mergeCell ref="Q18:Q22"/>
    <mergeCell ref="J23:J26"/>
    <mergeCell ref="F110:F112"/>
    <mergeCell ref="F11:F13"/>
    <mergeCell ref="H11:H13"/>
    <mergeCell ref="H14:H17"/>
    <mergeCell ref="H18:H22"/>
    <mergeCell ref="H23:H26"/>
    <mergeCell ref="H27:H31"/>
    <mergeCell ref="F32:F41"/>
    <mergeCell ref="F83:F85"/>
    <mergeCell ref="F86:F92"/>
    <mergeCell ref="H86:H92"/>
    <mergeCell ref="H93:H101"/>
    <mergeCell ref="F60:S60"/>
    <mergeCell ref="H49:H51"/>
    <mergeCell ref="H52:H57"/>
    <mergeCell ref="F93:F101"/>
    <mergeCell ref="H83:H85"/>
    <mergeCell ref="N52:N57"/>
    <mergeCell ref="P52:P57"/>
    <mergeCell ref="Q52:Q57"/>
    <mergeCell ref="H110:H112"/>
    <mergeCell ref="P11:P13"/>
    <mergeCell ref="Q11:Q13"/>
    <mergeCell ref="J14:J17"/>
    <mergeCell ref="L14:L17"/>
    <mergeCell ref="N14:N17"/>
    <mergeCell ref="P14:P17"/>
    <mergeCell ref="Q14:Q17"/>
    <mergeCell ref="J18:J22"/>
    <mergeCell ref="L18:L22"/>
    <mergeCell ref="L23:L26"/>
    <mergeCell ref="N23:N26"/>
    <mergeCell ref="P23:P26"/>
    <mergeCell ref="Q23:Q26"/>
    <mergeCell ref="Q27:Q31"/>
    <mergeCell ref="J32:J41"/>
    <mergeCell ref="L32:L41"/>
    <mergeCell ref="N32:N41"/>
    <mergeCell ref="P32:P41"/>
    <mergeCell ref="Q32:Q41"/>
    <mergeCell ref="J27:J31"/>
    <mergeCell ref="L27:L31"/>
    <mergeCell ref="N27:N31"/>
    <mergeCell ref="P27:P31"/>
    <mergeCell ref="N42:N48"/>
    <mergeCell ref="P42:P48"/>
    <mergeCell ref="Q42:Q48"/>
    <mergeCell ref="J49:J51"/>
    <mergeCell ref="L49:L51"/>
    <mergeCell ref="N49:N51"/>
    <mergeCell ref="P49:P51"/>
    <mergeCell ref="Q49:Q51"/>
    <mergeCell ref="J42:J48"/>
    <mergeCell ref="L42:L48"/>
    <mergeCell ref="L61:L82"/>
    <mergeCell ref="N61:N82"/>
    <mergeCell ref="P61:P82"/>
    <mergeCell ref="Q61:Q82"/>
    <mergeCell ref="N83:N85"/>
    <mergeCell ref="P83:P85"/>
    <mergeCell ref="Q83:Q85"/>
    <mergeCell ref="J86:J92"/>
    <mergeCell ref="L86:L92"/>
    <mergeCell ref="N86:N92"/>
    <mergeCell ref="P86:P92"/>
    <mergeCell ref="Q86:Q92"/>
    <mergeCell ref="Q110:Q112"/>
    <mergeCell ref="J93:J101"/>
    <mergeCell ref="L93:L101"/>
    <mergeCell ref="N93:N101"/>
    <mergeCell ref="P93:P101"/>
    <mergeCell ref="Q93:Q101"/>
    <mergeCell ref="J102:J105"/>
    <mergeCell ref="L102:L105"/>
    <mergeCell ref="N102:N105"/>
    <mergeCell ref="P102:P105"/>
    <mergeCell ref="J110:J112"/>
    <mergeCell ref="L110:L112"/>
    <mergeCell ref="N110:N112"/>
    <mergeCell ref="P110:P112"/>
    <mergeCell ref="R18:R22"/>
    <mergeCell ref="S18:S22"/>
    <mergeCell ref="J106:J109"/>
    <mergeCell ref="L106:L109"/>
    <mergeCell ref="N106:N109"/>
    <mergeCell ref="P106:P109"/>
    <mergeCell ref="Q106:Q109"/>
    <mergeCell ref="Q102:Q105"/>
    <mergeCell ref="J83:J85"/>
    <mergeCell ref="L83:L85"/>
    <mergeCell ref="R11:R13"/>
    <mergeCell ref="S11:S13"/>
    <mergeCell ref="R14:R17"/>
    <mergeCell ref="S14:S17"/>
    <mergeCell ref="R52:R57"/>
    <mergeCell ref="S52:S57"/>
    <mergeCell ref="R23:R26"/>
    <mergeCell ref="S23:S26"/>
    <mergeCell ref="R27:R31"/>
    <mergeCell ref="S27:S31"/>
    <mergeCell ref="R32:R41"/>
    <mergeCell ref="S32:S41"/>
    <mergeCell ref="R42:R48"/>
    <mergeCell ref="S42:S48"/>
    <mergeCell ref="O9:P9"/>
    <mergeCell ref="S110:S112"/>
    <mergeCell ref="R110:R112"/>
    <mergeCell ref="R93:R101"/>
    <mergeCell ref="S93:S101"/>
    <mergeCell ref="R102:R105"/>
    <mergeCell ref="S102:S105"/>
    <mergeCell ref="R106:R109"/>
    <mergeCell ref="R49:R51"/>
    <mergeCell ref="S49:S51"/>
    <mergeCell ref="S106:S109"/>
    <mergeCell ref="R61:R82"/>
    <mergeCell ref="R86:R92"/>
    <mergeCell ref="S86:S92"/>
    <mergeCell ref="S61:S82"/>
    <mergeCell ref="R83:R85"/>
    <mergeCell ref="S83:S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H29"/>
  <sheetViews>
    <sheetView zoomScale="75" zoomScaleNormal="75" zoomScalePageLayoutView="0" workbookViewId="0" topLeftCell="A1">
      <pane xSplit="4" ySplit="5" topLeftCell="E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2.75"/>
  <cols>
    <col min="2" max="2" width="29.875" style="59" customWidth="1"/>
    <col min="3" max="3" width="23.00390625" style="59" bestFit="1" customWidth="1"/>
    <col min="4" max="4" width="13.375" style="59" bestFit="1" customWidth="1"/>
    <col min="5" max="26" width="3.75390625" style="0" customWidth="1"/>
    <col min="28" max="28" width="15.125" style="0" customWidth="1"/>
    <col min="30" max="30" width="8.00390625" style="0" customWidth="1"/>
    <col min="31" max="31" width="12.00390625" style="0" customWidth="1"/>
    <col min="33" max="33" width="16.00390625" style="0" bestFit="1" customWidth="1"/>
    <col min="34" max="34" width="10.375" style="0" bestFit="1" customWidth="1"/>
  </cols>
  <sheetData>
    <row r="1" spans="2:32" ht="15.75">
      <c r="B1" s="63" t="s">
        <v>31</v>
      </c>
      <c r="AF1" t="s">
        <v>172</v>
      </c>
    </row>
    <row r="2" spans="3:29" ht="12.75">
      <c r="C2" s="59" t="s">
        <v>32</v>
      </c>
      <c r="E2" t="s">
        <v>33</v>
      </c>
      <c r="AC2" s="41" t="s">
        <v>34</v>
      </c>
    </row>
    <row r="3" spans="5:31" ht="13.5" thickBot="1">
      <c r="E3" s="41">
        <v>9</v>
      </c>
      <c r="F3" s="41">
        <v>9</v>
      </c>
      <c r="G3" s="41">
        <v>7</v>
      </c>
      <c r="H3" s="41">
        <v>6</v>
      </c>
      <c r="I3" s="41">
        <v>7</v>
      </c>
      <c r="J3" s="41">
        <v>5</v>
      </c>
      <c r="K3" s="41">
        <v>5</v>
      </c>
      <c r="L3" s="41">
        <v>4</v>
      </c>
      <c r="M3" s="41">
        <v>4</v>
      </c>
      <c r="N3" s="41">
        <v>4</v>
      </c>
      <c r="O3" s="41">
        <v>3</v>
      </c>
      <c r="P3" s="41">
        <v>3</v>
      </c>
      <c r="Q3" s="41">
        <v>3</v>
      </c>
      <c r="R3" s="41">
        <v>3</v>
      </c>
      <c r="S3" s="41">
        <v>1</v>
      </c>
      <c r="T3" s="41">
        <v>3</v>
      </c>
      <c r="U3" s="41">
        <v>3</v>
      </c>
      <c r="V3" s="41">
        <v>3</v>
      </c>
      <c r="W3" s="41">
        <v>4</v>
      </c>
      <c r="X3" s="41">
        <v>4</v>
      </c>
      <c r="Y3" s="41">
        <v>5</v>
      </c>
      <c r="Z3" s="41">
        <v>6</v>
      </c>
      <c r="AE3" s="41">
        <v>16</v>
      </c>
    </row>
    <row r="4" spans="1:32" ht="12.75">
      <c r="A4" s="171" t="str">
        <f>Регистрация!A1</f>
        <v>Личн. № участн.</v>
      </c>
      <c r="B4" s="173" t="str">
        <f>Регистрация!C1</f>
        <v>ФИО участника</v>
      </c>
      <c r="C4" s="173" t="str">
        <f>Регистрация!D1</f>
        <v>Команда</v>
      </c>
      <c r="D4" s="173" t="str">
        <f>Регистрация!E1</f>
        <v>Клуб</v>
      </c>
      <c r="E4" s="182" t="s">
        <v>29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3" t="s">
        <v>30</v>
      </c>
      <c r="AB4" s="165" t="s">
        <v>2</v>
      </c>
      <c r="AC4" s="183" t="s">
        <v>3</v>
      </c>
      <c r="AD4" s="169" t="s">
        <v>5</v>
      </c>
      <c r="AE4" s="167" t="s">
        <v>173</v>
      </c>
      <c r="AF4" s="167" t="s">
        <v>171</v>
      </c>
    </row>
    <row r="5" spans="1:32" ht="31.5" customHeight="1" thickBot="1">
      <c r="A5" s="172"/>
      <c r="B5" s="168"/>
      <c r="C5" s="168"/>
      <c r="D5" s="168"/>
      <c r="E5" s="34">
        <v>1</v>
      </c>
      <c r="F5" s="34">
        <v>2</v>
      </c>
      <c r="G5" s="34">
        <v>3</v>
      </c>
      <c r="H5" s="34">
        <v>4</v>
      </c>
      <c r="I5" s="34">
        <v>5</v>
      </c>
      <c r="J5" s="34">
        <v>6</v>
      </c>
      <c r="K5" s="34">
        <v>7</v>
      </c>
      <c r="L5" s="34">
        <v>8</v>
      </c>
      <c r="M5" s="34">
        <v>9</v>
      </c>
      <c r="N5" s="34">
        <v>10</v>
      </c>
      <c r="O5" s="34">
        <v>11</v>
      </c>
      <c r="P5" s="34">
        <v>12</v>
      </c>
      <c r="Q5" s="34">
        <v>13</v>
      </c>
      <c r="R5" s="34">
        <v>14</v>
      </c>
      <c r="S5" s="34">
        <v>15</v>
      </c>
      <c r="T5" s="34">
        <v>16</v>
      </c>
      <c r="U5" s="34">
        <v>17</v>
      </c>
      <c r="V5" s="34">
        <v>18</v>
      </c>
      <c r="W5" s="34">
        <v>19</v>
      </c>
      <c r="X5" s="34">
        <v>20</v>
      </c>
      <c r="Y5" s="34">
        <v>21</v>
      </c>
      <c r="Z5" s="34">
        <v>22</v>
      </c>
      <c r="AA5" s="184"/>
      <c r="AB5" s="166"/>
      <c r="AC5" s="184"/>
      <c r="AD5" s="170"/>
      <c r="AE5" s="185"/>
      <c r="AF5" s="185"/>
    </row>
    <row r="6" spans="1:34" ht="19.5" customHeight="1">
      <c r="A6" s="35">
        <v>1</v>
      </c>
      <c r="B6" s="64" t="s">
        <v>46</v>
      </c>
      <c r="C6" s="64" t="s">
        <v>47</v>
      </c>
      <c r="D6" s="64" t="s">
        <v>48</v>
      </c>
      <c r="E6" s="33">
        <v>1</v>
      </c>
      <c r="F6" s="33"/>
      <c r="G6" s="33"/>
      <c r="H6" s="33">
        <v>1</v>
      </c>
      <c r="I6" s="33"/>
      <c r="J6" s="33">
        <v>1</v>
      </c>
      <c r="K6" s="33"/>
      <c r="L6" s="33"/>
      <c r="M6" s="33"/>
      <c r="N6" s="33"/>
      <c r="O6" s="33"/>
      <c r="P6" s="33"/>
      <c r="Q6" s="33">
        <v>1</v>
      </c>
      <c r="R6" s="33"/>
      <c r="S6" s="33">
        <v>1</v>
      </c>
      <c r="T6" s="33"/>
      <c r="U6" s="33"/>
      <c r="V6" s="33"/>
      <c r="W6" s="33"/>
      <c r="X6" s="33"/>
      <c r="Y6" s="33"/>
      <c r="Z6" s="33"/>
      <c r="AA6" s="42">
        <f aca="true" t="shared" si="0" ref="AA6:AA19">E6*E$3+F6*F$3+G6*G$3+H6*H$3+I6*I$3+J6*J$3+K6*K$3+L6*L$3+M6*M$3+N6*N$3+O6*O$3+P6*P$3+Q6*Q$3+R6*S6+R6*R$3+S6*S$3+T6*T$3+U6*U$3+V6*V$3+W6*W$3+X6*X$3+Y6*Y$3+Z6*Z$3</f>
        <v>24</v>
      </c>
      <c r="AB6" s="67">
        <v>0.8576388888888888</v>
      </c>
      <c r="AC6" s="68">
        <v>0.4986111111111111</v>
      </c>
      <c r="AD6" s="42">
        <v>5</v>
      </c>
      <c r="AE6" s="36">
        <f aca="true" t="shared" si="1" ref="AE6:AE19">IF(AD6=0,0,AD6-AE$3)</f>
        <v>-11</v>
      </c>
      <c r="AF6" s="73">
        <f>AD6-64</f>
        <v>-59</v>
      </c>
      <c r="AG6" s="53"/>
      <c r="AH6" s="53"/>
    </row>
    <row r="7" spans="1:34" ht="19.5" customHeight="1">
      <c r="A7" s="37">
        <v>2</v>
      </c>
      <c r="B7" s="60" t="s">
        <v>49</v>
      </c>
      <c r="C7" s="60" t="s">
        <v>47</v>
      </c>
      <c r="D7" s="60" t="s">
        <v>48</v>
      </c>
      <c r="E7" s="33">
        <v>1</v>
      </c>
      <c r="F7" s="33"/>
      <c r="G7" s="33"/>
      <c r="H7" s="33">
        <v>1</v>
      </c>
      <c r="I7" s="33"/>
      <c r="J7" s="33">
        <v>1</v>
      </c>
      <c r="K7" s="33"/>
      <c r="L7" s="33"/>
      <c r="M7" s="33"/>
      <c r="N7" s="33"/>
      <c r="O7" s="33"/>
      <c r="P7" s="33"/>
      <c r="Q7" s="33">
        <v>1</v>
      </c>
      <c r="R7" s="33"/>
      <c r="S7" s="33">
        <v>1</v>
      </c>
      <c r="T7" s="32"/>
      <c r="U7" s="32"/>
      <c r="V7" s="32"/>
      <c r="W7" s="32"/>
      <c r="X7" s="32"/>
      <c r="Y7" s="32"/>
      <c r="Z7" s="32"/>
      <c r="AA7" s="43">
        <f t="shared" si="0"/>
        <v>24</v>
      </c>
      <c r="AB7" s="67">
        <v>0.8576388888888888</v>
      </c>
      <c r="AC7" s="69">
        <v>0.4986111111111111</v>
      </c>
      <c r="AD7" s="43">
        <v>5</v>
      </c>
      <c r="AE7" s="36">
        <f t="shared" si="1"/>
        <v>-11</v>
      </c>
      <c r="AF7" s="73">
        <f>AD7-39</f>
        <v>-34</v>
      </c>
      <c r="AG7" s="53"/>
      <c r="AH7" s="53"/>
    </row>
    <row r="8" spans="1:33" ht="19.5" customHeight="1">
      <c r="A8" s="37">
        <v>3</v>
      </c>
      <c r="B8" s="60" t="s">
        <v>50</v>
      </c>
      <c r="C8" s="60" t="s">
        <v>47</v>
      </c>
      <c r="D8" s="66" t="s">
        <v>48</v>
      </c>
      <c r="E8" s="33">
        <v>1</v>
      </c>
      <c r="F8" s="33"/>
      <c r="G8" s="33"/>
      <c r="H8" s="33">
        <v>1</v>
      </c>
      <c r="I8" s="33"/>
      <c r="J8" s="33">
        <v>1</v>
      </c>
      <c r="K8" s="33"/>
      <c r="L8" s="33"/>
      <c r="M8" s="33"/>
      <c r="N8" s="33"/>
      <c r="O8" s="33"/>
      <c r="P8" s="33"/>
      <c r="Q8" s="33">
        <v>1</v>
      </c>
      <c r="R8" s="33"/>
      <c r="S8" s="33">
        <v>1</v>
      </c>
      <c r="T8" s="32"/>
      <c r="U8" s="32"/>
      <c r="V8" s="32"/>
      <c r="W8" s="32"/>
      <c r="X8" s="32"/>
      <c r="Y8" s="32"/>
      <c r="Z8" s="32"/>
      <c r="AA8" s="43">
        <f t="shared" si="0"/>
        <v>24</v>
      </c>
      <c r="AB8" s="67">
        <v>0.8576388888888888</v>
      </c>
      <c r="AC8" s="69">
        <v>0.4986111111111111</v>
      </c>
      <c r="AD8" s="43">
        <v>5</v>
      </c>
      <c r="AE8" s="36">
        <f t="shared" si="1"/>
        <v>-11</v>
      </c>
      <c r="AF8" s="73">
        <f>AD8-39</f>
        <v>-34</v>
      </c>
      <c r="AG8" s="53"/>
    </row>
    <row r="9" spans="1:32" ht="19.5" customHeight="1">
      <c r="A9" s="37">
        <v>4</v>
      </c>
      <c r="B9" s="60" t="s">
        <v>51</v>
      </c>
      <c r="C9" s="60" t="s">
        <v>52</v>
      </c>
      <c r="D9" s="60" t="s">
        <v>48</v>
      </c>
      <c r="E9" s="32">
        <v>1</v>
      </c>
      <c r="F9" s="32">
        <v>1</v>
      </c>
      <c r="G9" s="32">
        <v>1</v>
      </c>
      <c r="H9" s="32">
        <v>1</v>
      </c>
      <c r="I9" s="32"/>
      <c r="J9" s="32"/>
      <c r="K9" s="32"/>
      <c r="L9" s="32"/>
      <c r="M9" s="32"/>
      <c r="N9" s="32"/>
      <c r="O9" s="32"/>
      <c r="P9" s="32"/>
      <c r="Q9" s="32">
        <v>1</v>
      </c>
      <c r="R9" s="32"/>
      <c r="S9" s="32">
        <v>1</v>
      </c>
      <c r="T9" s="32"/>
      <c r="U9" s="32"/>
      <c r="V9" s="32"/>
      <c r="W9" s="32"/>
      <c r="X9" s="32"/>
      <c r="Y9" s="32"/>
      <c r="Z9" s="32"/>
      <c r="AA9" s="33">
        <f t="shared" si="0"/>
        <v>35</v>
      </c>
      <c r="AB9" s="67">
        <v>0.8541666666666666</v>
      </c>
      <c r="AC9" s="54">
        <v>0.3645833333333333</v>
      </c>
      <c r="AD9" s="43">
        <v>4</v>
      </c>
      <c r="AE9" s="36">
        <f t="shared" si="1"/>
        <v>-12</v>
      </c>
      <c r="AF9" s="73">
        <f>AD9-64</f>
        <v>-60</v>
      </c>
    </row>
    <row r="10" spans="1:32" ht="19.5" customHeight="1">
      <c r="A10" s="37">
        <v>5</v>
      </c>
      <c r="B10" s="60" t="s">
        <v>53</v>
      </c>
      <c r="C10" s="60" t="s">
        <v>52</v>
      </c>
      <c r="D10" s="60" t="s">
        <v>48</v>
      </c>
      <c r="E10" s="32">
        <v>1</v>
      </c>
      <c r="F10" s="32">
        <v>1</v>
      </c>
      <c r="G10" s="32">
        <v>1</v>
      </c>
      <c r="H10" s="32">
        <v>1</v>
      </c>
      <c r="I10" s="32"/>
      <c r="J10" s="32"/>
      <c r="K10" s="32"/>
      <c r="L10" s="32"/>
      <c r="M10" s="32"/>
      <c r="N10" s="32"/>
      <c r="O10" s="32"/>
      <c r="P10" s="32"/>
      <c r="Q10" s="32">
        <v>1</v>
      </c>
      <c r="R10" s="32"/>
      <c r="S10" s="32">
        <v>1</v>
      </c>
      <c r="T10" s="32"/>
      <c r="U10" s="32"/>
      <c r="V10" s="32"/>
      <c r="W10" s="32"/>
      <c r="X10" s="32"/>
      <c r="Y10" s="32"/>
      <c r="Z10" s="32"/>
      <c r="AA10" s="33">
        <f t="shared" si="0"/>
        <v>35</v>
      </c>
      <c r="AB10" s="67">
        <v>0.8541666666666666</v>
      </c>
      <c r="AC10" s="54">
        <v>0.3645833333333333</v>
      </c>
      <c r="AD10" s="43">
        <v>4</v>
      </c>
      <c r="AE10" s="36">
        <f t="shared" si="1"/>
        <v>-12</v>
      </c>
      <c r="AF10" s="73">
        <f>AD10-64</f>
        <v>-60</v>
      </c>
    </row>
    <row r="11" spans="1:32" ht="19.5" customHeight="1">
      <c r="A11" s="37">
        <v>6</v>
      </c>
      <c r="B11" s="60" t="s">
        <v>54</v>
      </c>
      <c r="C11" s="60" t="s">
        <v>52</v>
      </c>
      <c r="D11" s="60" t="s">
        <v>48</v>
      </c>
      <c r="E11" s="32">
        <v>1</v>
      </c>
      <c r="F11" s="32">
        <v>1</v>
      </c>
      <c r="G11" s="32">
        <v>1</v>
      </c>
      <c r="H11" s="32">
        <v>1</v>
      </c>
      <c r="I11" s="32"/>
      <c r="J11" s="32"/>
      <c r="K11" s="32"/>
      <c r="L11" s="32"/>
      <c r="M11" s="32"/>
      <c r="N11" s="32"/>
      <c r="O11" s="32"/>
      <c r="P11" s="32"/>
      <c r="Q11" s="32">
        <v>1</v>
      </c>
      <c r="R11" s="32"/>
      <c r="S11" s="32">
        <v>1</v>
      </c>
      <c r="T11" s="32"/>
      <c r="U11" s="32"/>
      <c r="V11" s="32"/>
      <c r="W11" s="32"/>
      <c r="X11" s="32"/>
      <c r="Y11" s="32"/>
      <c r="Z11" s="32"/>
      <c r="AA11" s="33">
        <f t="shared" si="0"/>
        <v>35</v>
      </c>
      <c r="AB11" s="67">
        <v>0.8541666666666666</v>
      </c>
      <c r="AC11" s="54">
        <v>0.3645833333333333</v>
      </c>
      <c r="AD11" s="43">
        <v>4</v>
      </c>
      <c r="AE11" s="36">
        <f t="shared" si="1"/>
        <v>-12</v>
      </c>
      <c r="AF11" s="73">
        <f>AD11-39</f>
        <v>-35</v>
      </c>
    </row>
    <row r="12" spans="1:32" ht="19.5" customHeight="1">
      <c r="A12" s="37">
        <v>7</v>
      </c>
      <c r="B12" s="60" t="s">
        <v>184</v>
      </c>
      <c r="C12" s="60" t="s">
        <v>52</v>
      </c>
      <c r="D12" s="60" t="s">
        <v>48</v>
      </c>
      <c r="E12" s="32">
        <v>1</v>
      </c>
      <c r="F12" s="32">
        <v>1</v>
      </c>
      <c r="G12" s="32">
        <v>1</v>
      </c>
      <c r="H12" s="32">
        <v>1</v>
      </c>
      <c r="I12" s="32"/>
      <c r="J12" s="32"/>
      <c r="K12" s="32"/>
      <c r="L12" s="32"/>
      <c r="M12" s="32"/>
      <c r="N12" s="32"/>
      <c r="O12" s="32"/>
      <c r="P12" s="32"/>
      <c r="Q12" s="32">
        <v>1</v>
      </c>
      <c r="R12" s="32"/>
      <c r="S12" s="32">
        <v>1</v>
      </c>
      <c r="T12" s="32"/>
      <c r="U12" s="32"/>
      <c r="V12" s="32"/>
      <c r="W12" s="32"/>
      <c r="X12" s="32"/>
      <c r="Y12" s="32"/>
      <c r="Z12" s="32"/>
      <c r="AA12" s="33">
        <f t="shared" si="0"/>
        <v>35</v>
      </c>
      <c r="AB12" s="67">
        <v>0.8541666666666666</v>
      </c>
      <c r="AC12" s="54">
        <v>0.3645833333333333</v>
      </c>
      <c r="AD12" s="43">
        <v>4</v>
      </c>
      <c r="AE12" s="36">
        <f t="shared" si="1"/>
        <v>-12</v>
      </c>
      <c r="AF12" s="73">
        <f>AD12-39</f>
        <v>-35</v>
      </c>
    </row>
    <row r="13" spans="1:32" ht="19.5" customHeight="1">
      <c r="A13" s="37">
        <v>8</v>
      </c>
      <c r="B13" s="60" t="s">
        <v>55</v>
      </c>
      <c r="C13" s="60" t="s">
        <v>56</v>
      </c>
      <c r="D13" s="60" t="s">
        <v>48</v>
      </c>
      <c r="E13" s="32"/>
      <c r="F13" s="32"/>
      <c r="G13" s="32"/>
      <c r="H13" s="32"/>
      <c r="I13" s="32"/>
      <c r="J13" s="32"/>
      <c r="K13" s="32"/>
      <c r="L13" s="32">
        <v>1</v>
      </c>
      <c r="M13" s="32">
        <v>1</v>
      </c>
      <c r="N13" s="32">
        <v>1</v>
      </c>
      <c r="O13" s="32">
        <v>1</v>
      </c>
      <c r="P13" s="32">
        <v>1</v>
      </c>
      <c r="Q13" s="32">
        <v>1</v>
      </c>
      <c r="R13" s="32">
        <v>1</v>
      </c>
      <c r="S13" s="32">
        <v>1</v>
      </c>
      <c r="T13" s="32">
        <v>1</v>
      </c>
      <c r="U13" s="32">
        <v>1</v>
      </c>
      <c r="V13" s="32">
        <v>1</v>
      </c>
      <c r="W13" s="32">
        <v>1</v>
      </c>
      <c r="X13" s="32">
        <v>1</v>
      </c>
      <c r="Y13" s="32">
        <v>1</v>
      </c>
      <c r="Z13" s="32">
        <v>1</v>
      </c>
      <c r="AA13" s="33">
        <f t="shared" si="0"/>
        <v>54</v>
      </c>
      <c r="AB13" s="67">
        <v>0.8368055555555555</v>
      </c>
      <c r="AC13" s="54">
        <v>0.3527777777777778</v>
      </c>
      <c r="AD13" s="43">
        <v>2</v>
      </c>
      <c r="AE13" s="36">
        <f t="shared" si="1"/>
        <v>-14</v>
      </c>
      <c r="AF13" s="73">
        <f>AD13-64</f>
        <v>-62</v>
      </c>
    </row>
    <row r="14" spans="1:32" ht="19.5" customHeight="1">
      <c r="A14" s="37">
        <v>9</v>
      </c>
      <c r="B14" s="60" t="s">
        <v>57</v>
      </c>
      <c r="C14" s="60" t="s">
        <v>56</v>
      </c>
      <c r="D14" s="60" t="s">
        <v>48</v>
      </c>
      <c r="E14" s="32"/>
      <c r="F14" s="32"/>
      <c r="G14" s="32"/>
      <c r="H14" s="32"/>
      <c r="I14" s="32"/>
      <c r="J14" s="32"/>
      <c r="K14" s="32"/>
      <c r="L14" s="32">
        <v>1</v>
      </c>
      <c r="M14" s="32">
        <v>1</v>
      </c>
      <c r="N14" s="32">
        <v>1</v>
      </c>
      <c r="O14" s="32">
        <v>1</v>
      </c>
      <c r="P14" s="32">
        <v>1</v>
      </c>
      <c r="Q14" s="32">
        <v>1</v>
      </c>
      <c r="R14" s="32">
        <v>1</v>
      </c>
      <c r="S14" s="32">
        <v>1</v>
      </c>
      <c r="T14" s="32">
        <v>1</v>
      </c>
      <c r="U14" s="32">
        <v>1</v>
      </c>
      <c r="V14" s="32">
        <v>1</v>
      </c>
      <c r="W14" s="32">
        <v>1</v>
      </c>
      <c r="X14" s="32">
        <v>1</v>
      </c>
      <c r="Y14" s="32">
        <v>1</v>
      </c>
      <c r="Z14" s="32">
        <v>1</v>
      </c>
      <c r="AA14" s="33">
        <f t="shared" si="0"/>
        <v>54</v>
      </c>
      <c r="AB14" s="67">
        <v>0.8368055555555555</v>
      </c>
      <c r="AC14" s="54">
        <v>0.3527777777777778</v>
      </c>
      <c r="AD14" s="43">
        <v>2</v>
      </c>
      <c r="AE14" s="36">
        <f t="shared" si="1"/>
        <v>-14</v>
      </c>
      <c r="AF14" s="73">
        <f>AD14-64</f>
        <v>-62</v>
      </c>
    </row>
    <row r="15" spans="1:32" ht="19.5" customHeight="1">
      <c r="A15" s="37">
        <v>10</v>
      </c>
      <c r="B15" s="60" t="s">
        <v>58</v>
      </c>
      <c r="C15" s="60" t="s">
        <v>56</v>
      </c>
      <c r="D15" s="60" t="s">
        <v>48</v>
      </c>
      <c r="E15" s="32"/>
      <c r="F15" s="32"/>
      <c r="G15" s="32"/>
      <c r="H15" s="32"/>
      <c r="I15" s="32"/>
      <c r="J15" s="32"/>
      <c r="K15" s="32"/>
      <c r="L15" s="32">
        <v>1</v>
      </c>
      <c r="M15" s="32">
        <v>1</v>
      </c>
      <c r="N15" s="32">
        <v>1</v>
      </c>
      <c r="O15" s="32">
        <v>1</v>
      </c>
      <c r="P15" s="32">
        <v>1</v>
      </c>
      <c r="Q15" s="32">
        <v>1</v>
      </c>
      <c r="R15" s="32">
        <v>1</v>
      </c>
      <c r="S15" s="32">
        <v>1</v>
      </c>
      <c r="T15" s="32">
        <v>1</v>
      </c>
      <c r="U15" s="32">
        <v>1</v>
      </c>
      <c r="V15" s="32">
        <v>1</v>
      </c>
      <c r="W15" s="32">
        <v>1</v>
      </c>
      <c r="X15" s="32">
        <v>1</v>
      </c>
      <c r="Y15" s="32">
        <v>1</v>
      </c>
      <c r="Z15" s="32">
        <v>1</v>
      </c>
      <c r="AA15" s="33">
        <f t="shared" si="0"/>
        <v>54</v>
      </c>
      <c r="AB15" s="67">
        <v>0.8368055555555555</v>
      </c>
      <c r="AC15" s="54">
        <v>0.3527777777777778</v>
      </c>
      <c r="AD15" s="43">
        <v>2</v>
      </c>
      <c r="AE15" s="36">
        <f t="shared" si="1"/>
        <v>-14</v>
      </c>
      <c r="AF15" s="73">
        <f>AD15-39</f>
        <v>-37</v>
      </c>
    </row>
    <row r="16" spans="1:32" ht="19.5" customHeight="1">
      <c r="A16" s="37">
        <v>11</v>
      </c>
      <c r="B16" s="60" t="s">
        <v>59</v>
      </c>
      <c r="C16" s="60" t="s">
        <v>56</v>
      </c>
      <c r="D16" s="60" t="s">
        <v>48</v>
      </c>
      <c r="E16" s="32"/>
      <c r="F16" s="32"/>
      <c r="G16" s="32"/>
      <c r="H16" s="32"/>
      <c r="I16" s="32"/>
      <c r="J16" s="32"/>
      <c r="K16" s="32"/>
      <c r="L16" s="32">
        <v>1</v>
      </c>
      <c r="M16" s="32">
        <v>1</v>
      </c>
      <c r="N16" s="32">
        <v>1</v>
      </c>
      <c r="O16" s="32">
        <v>1</v>
      </c>
      <c r="P16" s="32">
        <v>1</v>
      </c>
      <c r="Q16" s="32">
        <v>1</v>
      </c>
      <c r="R16" s="32">
        <v>1</v>
      </c>
      <c r="S16" s="32">
        <v>1</v>
      </c>
      <c r="T16" s="32">
        <v>1</v>
      </c>
      <c r="U16" s="32">
        <v>1</v>
      </c>
      <c r="V16" s="32">
        <v>1</v>
      </c>
      <c r="W16" s="32">
        <v>1</v>
      </c>
      <c r="X16" s="32">
        <v>1</v>
      </c>
      <c r="Y16" s="32">
        <v>1</v>
      </c>
      <c r="Z16" s="32">
        <v>1</v>
      </c>
      <c r="AA16" s="33">
        <f t="shared" si="0"/>
        <v>54</v>
      </c>
      <c r="AB16" s="67">
        <v>0.8368055555555555</v>
      </c>
      <c r="AC16" s="54">
        <v>0.3527777777777778</v>
      </c>
      <c r="AD16" s="43">
        <v>2</v>
      </c>
      <c r="AE16" s="36">
        <f t="shared" si="1"/>
        <v>-14</v>
      </c>
      <c r="AF16" s="73">
        <f>AD16-64</f>
        <v>-62</v>
      </c>
    </row>
    <row r="17" spans="1:32" ht="19.5" customHeight="1">
      <c r="A17" s="37">
        <v>12</v>
      </c>
      <c r="B17" s="60" t="s">
        <v>60</v>
      </c>
      <c r="C17" s="60" t="s">
        <v>63</v>
      </c>
      <c r="D17" s="60" t="s">
        <v>221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32">
        <v>1</v>
      </c>
      <c r="R17" s="32">
        <v>1</v>
      </c>
      <c r="S17" s="32">
        <v>1</v>
      </c>
      <c r="T17" s="32"/>
      <c r="U17" s="32"/>
      <c r="V17" s="32"/>
      <c r="W17" s="32"/>
      <c r="X17" s="32"/>
      <c r="Y17" s="32">
        <v>1</v>
      </c>
      <c r="Z17" s="32">
        <v>1</v>
      </c>
      <c r="AA17" s="33">
        <f t="shared" si="0"/>
        <v>85</v>
      </c>
      <c r="AB17" s="67">
        <v>0.8104166666666667</v>
      </c>
      <c r="AC17" s="54">
        <v>0.4548611111111111</v>
      </c>
      <c r="AD17" s="43">
        <v>1</v>
      </c>
      <c r="AE17" s="36">
        <f t="shared" si="1"/>
        <v>-15</v>
      </c>
      <c r="AF17" s="73">
        <f>AD17-39</f>
        <v>-38</v>
      </c>
    </row>
    <row r="18" spans="1:32" ht="19.5" customHeight="1">
      <c r="A18" s="37">
        <v>13</v>
      </c>
      <c r="B18" s="60" t="s">
        <v>61</v>
      </c>
      <c r="C18" s="60" t="s">
        <v>63</v>
      </c>
      <c r="D18" s="60" t="s">
        <v>221</v>
      </c>
      <c r="E18" s="32">
        <v>1</v>
      </c>
      <c r="F18" s="32">
        <v>1</v>
      </c>
      <c r="G18" s="32">
        <v>1</v>
      </c>
      <c r="H18" s="32">
        <v>1</v>
      </c>
      <c r="I18" s="32">
        <v>1</v>
      </c>
      <c r="J18" s="32">
        <v>1</v>
      </c>
      <c r="K18" s="32">
        <v>1</v>
      </c>
      <c r="L18" s="32">
        <v>1</v>
      </c>
      <c r="M18" s="32">
        <v>1</v>
      </c>
      <c r="N18" s="32">
        <v>1</v>
      </c>
      <c r="O18" s="32">
        <v>1</v>
      </c>
      <c r="P18" s="32">
        <v>1</v>
      </c>
      <c r="Q18" s="32">
        <v>1</v>
      </c>
      <c r="R18" s="32">
        <v>1</v>
      </c>
      <c r="S18" s="32">
        <v>1</v>
      </c>
      <c r="T18" s="32"/>
      <c r="U18" s="32"/>
      <c r="V18" s="32"/>
      <c r="W18" s="32"/>
      <c r="X18" s="32"/>
      <c r="Y18" s="32">
        <v>1</v>
      </c>
      <c r="Z18" s="32">
        <v>1</v>
      </c>
      <c r="AA18" s="33">
        <f t="shared" si="0"/>
        <v>85</v>
      </c>
      <c r="AB18" s="67">
        <v>0.8104166666666667</v>
      </c>
      <c r="AC18" s="54">
        <v>0.4548611111111111</v>
      </c>
      <c r="AD18" s="43">
        <v>1</v>
      </c>
      <c r="AE18" s="36">
        <f t="shared" si="1"/>
        <v>-15</v>
      </c>
      <c r="AF18" s="73">
        <f>AD18-64</f>
        <v>-63</v>
      </c>
    </row>
    <row r="19" spans="1:32" ht="19.5" customHeight="1">
      <c r="A19" s="37">
        <v>14</v>
      </c>
      <c r="B19" s="60" t="s">
        <v>62</v>
      </c>
      <c r="C19" s="60" t="s">
        <v>63</v>
      </c>
      <c r="D19" s="60" t="s">
        <v>221</v>
      </c>
      <c r="E19" s="32">
        <v>1</v>
      </c>
      <c r="F19" s="32">
        <v>1</v>
      </c>
      <c r="G19" s="32">
        <v>1</v>
      </c>
      <c r="H19" s="32">
        <v>1</v>
      </c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32">
        <v>1</v>
      </c>
      <c r="O19" s="32">
        <v>1</v>
      </c>
      <c r="P19" s="32">
        <v>1</v>
      </c>
      <c r="Q19" s="32">
        <v>1</v>
      </c>
      <c r="R19" s="32">
        <v>1</v>
      </c>
      <c r="S19" s="32">
        <v>1</v>
      </c>
      <c r="T19" s="32"/>
      <c r="U19" s="32"/>
      <c r="V19" s="32"/>
      <c r="W19" s="32"/>
      <c r="X19" s="32"/>
      <c r="Y19" s="32">
        <v>1</v>
      </c>
      <c r="Z19" s="32">
        <v>1</v>
      </c>
      <c r="AA19" s="33">
        <f t="shared" si="0"/>
        <v>85</v>
      </c>
      <c r="AB19" s="67">
        <v>0.8104166666666667</v>
      </c>
      <c r="AC19" s="54">
        <v>0.4548611111111111</v>
      </c>
      <c r="AD19" s="43">
        <v>1</v>
      </c>
      <c r="AE19" s="36">
        <f t="shared" si="1"/>
        <v>-15</v>
      </c>
      <c r="AF19" s="73">
        <f>AD19-64</f>
        <v>-63</v>
      </c>
    </row>
    <row r="20" spans="1:32" ht="19.5" customHeight="1">
      <c r="A20" s="37">
        <v>15</v>
      </c>
      <c r="B20" s="60" t="s">
        <v>64</v>
      </c>
      <c r="C20" s="60" t="s">
        <v>65</v>
      </c>
      <c r="D20" s="60" t="s">
        <v>221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3"/>
      <c r="AC20" s="32"/>
      <c r="AD20" s="43" t="s">
        <v>170</v>
      </c>
      <c r="AE20" s="36"/>
      <c r="AF20" s="73"/>
    </row>
    <row r="21" spans="1:32" ht="19.5" customHeight="1">
      <c r="A21" s="37">
        <v>16</v>
      </c>
      <c r="B21" s="60" t="s">
        <v>66</v>
      </c>
      <c r="C21" s="60" t="s">
        <v>65</v>
      </c>
      <c r="D21" s="60" t="s">
        <v>221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B21" s="33"/>
      <c r="AC21" s="32"/>
      <c r="AD21" s="43" t="s">
        <v>170</v>
      </c>
      <c r="AE21" s="36"/>
      <c r="AF21" s="73"/>
    </row>
    <row r="22" spans="1:32" ht="19.5" customHeight="1">
      <c r="A22" s="37">
        <v>17</v>
      </c>
      <c r="B22" s="60" t="s">
        <v>67</v>
      </c>
      <c r="C22" s="60" t="s">
        <v>65</v>
      </c>
      <c r="D22" s="60" t="s">
        <v>221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3"/>
      <c r="AC22" s="32"/>
      <c r="AD22" s="43" t="s">
        <v>170</v>
      </c>
      <c r="AE22" s="36"/>
      <c r="AF22" s="73"/>
    </row>
    <row r="23" spans="1:32" ht="19.5" customHeight="1">
      <c r="A23" s="37">
        <v>18</v>
      </c>
      <c r="B23" s="60" t="s">
        <v>68</v>
      </c>
      <c r="C23" s="60" t="s">
        <v>73</v>
      </c>
      <c r="D23" s="60" t="s">
        <v>74</v>
      </c>
      <c r="E23" s="32">
        <v>1</v>
      </c>
      <c r="F23" s="32">
        <v>1</v>
      </c>
      <c r="G23" s="32"/>
      <c r="H23" s="32">
        <v>1</v>
      </c>
      <c r="I23" s="32"/>
      <c r="J23" s="32">
        <v>1</v>
      </c>
      <c r="K23" s="32"/>
      <c r="L23" s="32">
        <v>1</v>
      </c>
      <c r="M23" s="32">
        <v>1</v>
      </c>
      <c r="N23" s="32">
        <v>1</v>
      </c>
      <c r="O23" s="32">
        <v>1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>
        <f aca="true" t="shared" si="2" ref="AA23:AA29">E23*E$3+F23*F$3+G23*G$3+H23*H$3+I23*I$3+J23*J$3+K23*K$3+L23*L$3+M23*M$3+N23*N$3+O23*O$3+P23*P$3+Q23*Q$3+R23*S23+R23*R$3+S23*S$3+T23*T$3+U23*U$3+V23*V$3+W23*W$3+X23*X$3+Y23*Y$3+Z23*Z$3</f>
        <v>44</v>
      </c>
      <c r="AB23" s="67">
        <v>0.8611111111111112</v>
      </c>
      <c r="AC23" s="54">
        <v>0.579861111111111</v>
      </c>
      <c r="AD23" s="43">
        <v>3</v>
      </c>
      <c r="AE23" s="36">
        <f aca="true" t="shared" si="3" ref="AE23:AE28">IF(AD23=0,0,AD23-AE$3)</f>
        <v>-13</v>
      </c>
      <c r="AF23" s="73">
        <f>AD23-39</f>
        <v>-36</v>
      </c>
    </row>
    <row r="24" spans="1:32" ht="19.5" customHeight="1">
      <c r="A24" s="37">
        <v>19</v>
      </c>
      <c r="B24" s="60" t="s">
        <v>69</v>
      </c>
      <c r="C24" s="60" t="s">
        <v>73</v>
      </c>
      <c r="D24" s="60" t="s">
        <v>74</v>
      </c>
      <c r="E24" s="32">
        <v>1</v>
      </c>
      <c r="F24" s="32">
        <v>1</v>
      </c>
      <c r="G24" s="32"/>
      <c r="H24" s="32">
        <v>1</v>
      </c>
      <c r="I24" s="32"/>
      <c r="J24" s="32">
        <v>1</v>
      </c>
      <c r="K24" s="32"/>
      <c r="L24" s="32">
        <v>1</v>
      </c>
      <c r="M24" s="32">
        <v>1</v>
      </c>
      <c r="N24" s="32">
        <v>1</v>
      </c>
      <c r="O24" s="32">
        <v>1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>
        <f t="shared" si="2"/>
        <v>44</v>
      </c>
      <c r="AB24" s="67">
        <v>0.8611111111111112</v>
      </c>
      <c r="AC24" s="54">
        <v>0.579861111111111</v>
      </c>
      <c r="AD24" s="43">
        <v>3</v>
      </c>
      <c r="AE24" s="36">
        <f t="shared" si="3"/>
        <v>-13</v>
      </c>
      <c r="AF24" s="73">
        <f>AD24-64</f>
        <v>-61</v>
      </c>
    </row>
    <row r="25" spans="1:32" ht="19.5" customHeight="1">
      <c r="A25" s="37">
        <v>20</v>
      </c>
      <c r="B25" s="60" t="s">
        <v>70</v>
      </c>
      <c r="C25" s="60" t="s">
        <v>73</v>
      </c>
      <c r="D25" s="60" t="s">
        <v>74</v>
      </c>
      <c r="E25" s="32">
        <v>1</v>
      </c>
      <c r="F25" s="32">
        <v>1</v>
      </c>
      <c r="G25" s="32"/>
      <c r="H25" s="32">
        <v>1</v>
      </c>
      <c r="I25" s="32"/>
      <c r="J25" s="32">
        <v>1</v>
      </c>
      <c r="K25" s="32"/>
      <c r="L25" s="32">
        <v>1</v>
      </c>
      <c r="M25" s="32">
        <v>1</v>
      </c>
      <c r="N25" s="32">
        <v>1</v>
      </c>
      <c r="O25" s="32">
        <v>1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>
        <f t="shared" si="2"/>
        <v>44</v>
      </c>
      <c r="AB25" s="67">
        <v>0.8611111111111112</v>
      </c>
      <c r="AC25" s="54">
        <v>0.579861111111111</v>
      </c>
      <c r="AD25" s="43">
        <v>3</v>
      </c>
      <c r="AE25" s="36">
        <f t="shared" si="3"/>
        <v>-13</v>
      </c>
      <c r="AF25" s="73">
        <f>AD25-64</f>
        <v>-61</v>
      </c>
    </row>
    <row r="26" spans="1:32" ht="19.5" customHeight="1">
      <c r="A26" s="37">
        <v>21</v>
      </c>
      <c r="B26" s="60" t="s">
        <v>71</v>
      </c>
      <c r="C26" s="60" t="s">
        <v>73</v>
      </c>
      <c r="D26" s="60" t="s">
        <v>74</v>
      </c>
      <c r="E26" s="32">
        <v>1</v>
      </c>
      <c r="F26" s="32">
        <v>1</v>
      </c>
      <c r="G26" s="32"/>
      <c r="H26" s="32">
        <v>1</v>
      </c>
      <c r="I26" s="32"/>
      <c r="J26" s="32">
        <v>1</v>
      </c>
      <c r="K26" s="32"/>
      <c r="L26" s="32">
        <v>1</v>
      </c>
      <c r="M26" s="32">
        <v>1</v>
      </c>
      <c r="N26" s="32">
        <v>1</v>
      </c>
      <c r="O26" s="32">
        <v>1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>
        <f t="shared" si="2"/>
        <v>44</v>
      </c>
      <c r="AB26" s="67">
        <v>0.8611111111111112</v>
      </c>
      <c r="AC26" s="54">
        <v>0.579861111111111</v>
      </c>
      <c r="AD26" s="43">
        <v>3</v>
      </c>
      <c r="AE26" s="36">
        <f t="shared" si="3"/>
        <v>-13</v>
      </c>
      <c r="AF26" s="73">
        <f>AD26-64</f>
        <v>-61</v>
      </c>
    </row>
    <row r="27" spans="1:32" ht="19.5" customHeight="1">
      <c r="A27" s="37">
        <v>22</v>
      </c>
      <c r="B27" s="60" t="s">
        <v>72</v>
      </c>
      <c r="C27" s="60" t="s">
        <v>73</v>
      </c>
      <c r="D27" s="60" t="s">
        <v>74</v>
      </c>
      <c r="E27" s="32">
        <v>1</v>
      </c>
      <c r="F27" s="32">
        <v>1</v>
      </c>
      <c r="G27" s="32"/>
      <c r="H27" s="32">
        <v>1</v>
      </c>
      <c r="I27" s="32"/>
      <c r="J27" s="32">
        <v>1</v>
      </c>
      <c r="K27" s="32"/>
      <c r="L27" s="32">
        <v>1</v>
      </c>
      <c r="M27" s="32">
        <v>1</v>
      </c>
      <c r="N27" s="32">
        <v>1</v>
      </c>
      <c r="O27" s="32">
        <v>1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>
        <f t="shared" si="2"/>
        <v>44</v>
      </c>
      <c r="AB27" s="67">
        <v>0.8611111111111112</v>
      </c>
      <c r="AC27" s="54">
        <v>0.579861111111111</v>
      </c>
      <c r="AD27" s="43">
        <v>3</v>
      </c>
      <c r="AE27" s="36">
        <f t="shared" si="3"/>
        <v>-13</v>
      </c>
      <c r="AF27" s="73">
        <f>AD27-39</f>
        <v>-36</v>
      </c>
    </row>
    <row r="28" spans="1:32" ht="19.5" customHeight="1">
      <c r="A28" s="37">
        <v>23</v>
      </c>
      <c r="B28" s="60" t="s">
        <v>86</v>
      </c>
      <c r="C28" s="60" t="s">
        <v>73</v>
      </c>
      <c r="D28" s="60" t="s">
        <v>74</v>
      </c>
      <c r="E28" s="32">
        <v>1</v>
      </c>
      <c r="F28" s="32">
        <v>1</v>
      </c>
      <c r="G28" s="32"/>
      <c r="H28" s="32">
        <v>1</v>
      </c>
      <c r="I28" s="32"/>
      <c r="J28" s="32">
        <v>1</v>
      </c>
      <c r="K28" s="32"/>
      <c r="L28" s="32">
        <v>1</v>
      </c>
      <c r="M28" s="32">
        <v>1</v>
      </c>
      <c r="N28" s="32">
        <v>1</v>
      </c>
      <c r="O28" s="32">
        <v>1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>
        <f t="shared" si="2"/>
        <v>44</v>
      </c>
      <c r="AB28" s="67">
        <v>0.8611111111111112</v>
      </c>
      <c r="AC28" s="54">
        <v>0.579861111111111</v>
      </c>
      <c r="AD28" s="43">
        <v>3</v>
      </c>
      <c r="AE28" s="36">
        <f t="shared" si="3"/>
        <v>-13</v>
      </c>
      <c r="AF28" s="73">
        <f>AD28-64</f>
        <v>-61</v>
      </c>
    </row>
    <row r="29" spans="1:32" ht="19.5" customHeight="1" thickBot="1">
      <c r="A29" s="38">
        <v>24</v>
      </c>
      <c r="B29" s="65" t="s">
        <v>75</v>
      </c>
      <c r="C29" s="65" t="s">
        <v>81</v>
      </c>
      <c r="D29" s="65" t="s">
        <v>81</v>
      </c>
      <c r="E29" s="39">
        <v>1</v>
      </c>
      <c r="F29" s="39">
        <v>1</v>
      </c>
      <c r="G29" s="39">
        <v>1</v>
      </c>
      <c r="H29" s="39">
        <v>1</v>
      </c>
      <c r="I29" s="39">
        <v>1</v>
      </c>
      <c r="J29" s="39">
        <v>1</v>
      </c>
      <c r="K29" s="39">
        <v>1</v>
      </c>
      <c r="L29" s="39">
        <v>1</v>
      </c>
      <c r="M29" s="39">
        <v>1</v>
      </c>
      <c r="N29" s="39">
        <v>1</v>
      </c>
      <c r="O29" s="39">
        <v>1</v>
      </c>
      <c r="P29" s="39">
        <v>1</v>
      </c>
      <c r="Q29" s="39"/>
      <c r="R29" s="39"/>
      <c r="S29" s="39">
        <v>1</v>
      </c>
      <c r="T29" s="39"/>
      <c r="U29" s="39">
        <v>1</v>
      </c>
      <c r="V29" s="39">
        <v>1</v>
      </c>
      <c r="W29" s="39">
        <v>1</v>
      </c>
      <c r="X29" s="39">
        <v>1</v>
      </c>
      <c r="Y29" s="39">
        <v>1</v>
      </c>
      <c r="Z29" s="39">
        <v>1</v>
      </c>
      <c r="AA29" s="45">
        <f t="shared" si="2"/>
        <v>92</v>
      </c>
      <c r="AB29" s="88">
        <v>0.8368055555555555</v>
      </c>
      <c r="AC29" s="89">
        <v>0.325</v>
      </c>
      <c r="AD29" s="44" t="s">
        <v>169</v>
      </c>
      <c r="AE29" s="36"/>
      <c r="AF29" s="73">
        <v>-64</v>
      </c>
    </row>
  </sheetData>
  <sheetProtection/>
  <mergeCells count="11">
    <mergeCell ref="AC4:AC5"/>
    <mergeCell ref="AD4:AD5"/>
    <mergeCell ref="AB4:AB5"/>
    <mergeCell ref="AF4:AF5"/>
    <mergeCell ref="AE4:AE5"/>
    <mergeCell ref="E4:Z4"/>
    <mergeCell ref="AA4:AA5"/>
    <mergeCell ref="A4:A5"/>
    <mergeCell ref="B4:B5"/>
    <mergeCell ref="C4:C5"/>
    <mergeCell ref="D4:D5"/>
  </mergeCells>
  <printOptions/>
  <pageMargins left="0.75" right="0.75" top="1" bottom="1" header="0.5" footer="0.5"/>
  <pageSetup fitToHeight="23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H108"/>
  <sheetViews>
    <sheetView zoomScalePageLayoutView="0" workbookViewId="0" topLeftCell="A1">
      <pane xSplit="5" ySplit="5" topLeftCell="F9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102" sqref="C102"/>
    </sheetView>
  </sheetViews>
  <sheetFormatPr defaultColWidth="9.00390625" defaultRowHeight="12.75"/>
  <cols>
    <col min="2" max="2" width="4.00390625" style="0" customWidth="1"/>
    <col min="3" max="3" width="23.625" style="0" customWidth="1"/>
    <col min="4" max="4" width="19.25390625" style="0" customWidth="1"/>
    <col min="5" max="5" width="14.375" style="0" customWidth="1"/>
    <col min="6" max="7" width="3.875" style="0" customWidth="1"/>
    <col min="8" max="8" width="4.125" style="0" customWidth="1"/>
    <col min="9" max="10" width="4.00390625" style="0" customWidth="1"/>
    <col min="11" max="11" width="3.875" style="0" customWidth="1"/>
    <col min="12" max="12" width="8.75390625" style="0" customWidth="1"/>
    <col min="13" max="28" width="2.75390625" style="0" customWidth="1"/>
    <col min="30" max="30" width="14.375" style="0" customWidth="1"/>
    <col min="31" max="31" width="6.75390625" style="0" bestFit="1" customWidth="1"/>
    <col min="32" max="32" width="12.00390625" style="0" customWidth="1"/>
    <col min="33" max="34" width="0.12890625" style="0" customWidth="1"/>
  </cols>
  <sheetData>
    <row r="1" ht="15.75">
      <c r="C1" s="40" t="s">
        <v>37</v>
      </c>
    </row>
    <row r="2" spans="4:31" ht="12.75">
      <c r="D2" t="s">
        <v>38</v>
      </c>
      <c r="M2" t="s">
        <v>33</v>
      </c>
      <c r="AE2" s="41" t="s">
        <v>34</v>
      </c>
    </row>
    <row r="3" spans="13:32" ht="13.5" thickBot="1">
      <c r="M3" s="41">
        <v>2</v>
      </c>
      <c r="N3" s="41">
        <v>1</v>
      </c>
      <c r="O3" s="41">
        <v>3</v>
      </c>
      <c r="P3" s="41">
        <v>3</v>
      </c>
      <c r="Q3" s="41">
        <v>3</v>
      </c>
      <c r="R3" s="41">
        <v>6</v>
      </c>
      <c r="S3" s="41">
        <v>3</v>
      </c>
      <c r="T3" s="41">
        <v>7</v>
      </c>
      <c r="U3" s="41">
        <v>5</v>
      </c>
      <c r="V3" s="41">
        <v>5</v>
      </c>
      <c r="W3" s="41">
        <v>7</v>
      </c>
      <c r="X3" s="41">
        <v>6</v>
      </c>
      <c r="Y3" s="41">
        <v>7</v>
      </c>
      <c r="Z3" s="41">
        <v>8</v>
      </c>
      <c r="AA3" s="41">
        <v>9</v>
      </c>
      <c r="AB3" s="41">
        <v>8</v>
      </c>
      <c r="AF3" s="41">
        <v>103</v>
      </c>
    </row>
    <row r="4" spans="1:32" ht="21" customHeight="1">
      <c r="A4" s="171" t="str">
        <f>Регистрация!A1</f>
        <v>Личн. № участн.</v>
      </c>
      <c r="B4" s="188" t="s">
        <v>35</v>
      </c>
      <c r="C4" s="186" t="str">
        <f>Регистрация!C1</f>
        <v>ФИО участника</v>
      </c>
      <c r="D4" s="186" t="str">
        <f>Регистрация!D1</f>
        <v>Команда</v>
      </c>
      <c r="E4" s="186" t="str">
        <f>Регистрация!E1</f>
        <v>Клуб</v>
      </c>
      <c r="F4" s="190" t="s">
        <v>2</v>
      </c>
      <c r="G4" s="191"/>
      <c r="H4" s="191"/>
      <c r="I4" s="191" t="s">
        <v>3</v>
      </c>
      <c r="J4" s="191"/>
      <c r="K4" s="192"/>
      <c r="L4" s="193" t="s">
        <v>41</v>
      </c>
      <c r="M4" s="182" t="s">
        <v>29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3" t="s">
        <v>30</v>
      </c>
      <c r="AD4" s="183" t="s">
        <v>4</v>
      </c>
      <c r="AE4" s="169" t="s">
        <v>42</v>
      </c>
      <c r="AF4" s="167" t="s">
        <v>43</v>
      </c>
    </row>
    <row r="5" spans="1:32" ht="20.25" customHeight="1" thickBot="1">
      <c r="A5" s="172"/>
      <c r="B5" s="189"/>
      <c r="C5" s="187"/>
      <c r="D5" s="187"/>
      <c r="E5" s="187"/>
      <c r="F5" s="46" t="s">
        <v>39</v>
      </c>
      <c r="G5" s="46" t="s">
        <v>36</v>
      </c>
      <c r="H5" s="46" t="s">
        <v>40</v>
      </c>
      <c r="I5" s="46" t="s">
        <v>39</v>
      </c>
      <c r="J5" s="46" t="s">
        <v>36</v>
      </c>
      <c r="K5" s="46" t="s">
        <v>40</v>
      </c>
      <c r="L5" s="194"/>
      <c r="M5" s="34">
        <v>1</v>
      </c>
      <c r="N5" s="34">
        <v>2</v>
      </c>
      <c r="O5" s="34">
        <v>3</v>
      </c>
      <c r="P5" s="34">
        <v>4</v>
      </c>
      <c r="Q5" s="34">
        <v>5</v>
      </c>
      <c r="R5" s="34">
        <v>6</v>
      </c>
      <c r="S5" s="34">
        <v>7</v>
      </c>
      <c r="T5" s="34">
        <v>8</v>
      </c>
      <c r="U5" s="34">
        <v>9</v>
      </c>
      <c r="V5" s="34">
        <v>10</v>
      </c>
      <c r="W5" s="34">
        <v>11</v>
      </c>
      <c r="X5" s="34">
        <v>12</v>
      </c>
      <c r="Y5" s="34">
        <v>13</v>
      </c>
      <c r="Z5" s="34">
        <v>14</v>
      </c>
      <c r="AA5" s="34">
        <v>15</v>
      </c>
      <c r="AB5" s="34">
        <v>16</v>
      </c>
      <c r="AC5" s="184"/>
      <c r="AD5" s="184"/>
      <c r="AE5" s="170"/>
      <c r="AF5" s="185"/>
    </row>
    <row r="6" spans="1:34" ht="19.5" customHeight="1">
      <c r="A6" s="35">
        <v>1</v>
      </c>
      <c r="B6" s="35" t="s">
        <v>36</v>
      </c>
      <c r="C6" s="35" t="s">
        <v>46</v>
      </c>
      <c r="D6" s="35" t="s">
        <v>47</v>
      </c>
      <c r="E6" s="35" t="s">
        <v>48</v>
      </c>
      <c r="F6" s="48">
        <v>2</v>
      </c>
      <c r="G6" s="48">
        <v>41</v>
      </c>
      <c r="H6" s="48">
        <v>0</v>
      </c>
      <c r="I6" s="48">
        <v>5</v>
      </c>
      <c r="J6" s="48">
        <v>24</v>
      </c>
      <c r="K6" s="48">
        <v>55</v>
      </c>
      <c r="L6" s="47">
        <f aca="true" t="shared" si="0" ref="L6:L37">TIME(I6,J6,K6)-TIME(F6,G6,H6)</f>
        <v>0.11383101851851853</v>
      </c>
      <c r="M6" s="33"/>
      <c r="N6" s="33">
        <v>1</v>
      </c>
      <c r="O6" s="33"/>
      <c r="P6" s="33"/>
      <c r="Q6" s="33"/>
      <c r="R6" s="33"/>
      <c r="S6" s="33">
        <v>1</v>
      </c>
      <c r="T6" s="33"/>
      <c r="U6" s="33">
        <v>1</v>
      </c>
      <c r="V6" s="33"/>
      <c r="W6" s="33">
        <v>1</v>
      </c>
      <c r="X6" s="33"/>
      <c r="Y6" s="33"/>
      <c r="Z6" s="33"/>
      <c r="AA6" s="33"/>
      <c r="AB6" s="33"/>
      <c r="AC6" s="33">
        <f aca="true" t="shared" si="1" ref="AC6:AC37">M6*M$3+N6*N$3+O6*O$3+P6*P$3+Q6*Q$3+R6*R$3+S6*S$3+T6*T$3+U6*U$3+V6*V$3+W6*W$3+X6*X$3+Y6*Y$3+Z6*AA6+Z6*Z$3+AA6*AA$3+AB6*AB$3</f>
        <v>16</v>
      </c>
      <c r="AD6" s="73">
        <f aca="true" t="shared" si="2" ref="AD6:AD37">IF(L6&gt;TIME(2,,),AC6-(L6-TIME(2,,))*2160,AC6)</f>
        <v>-49.87500000000003</v>
      </c>
      <c r="AE6" s="74">
        <v>37</v>
      </c>
      <c r="AF6" s="74">
        <f aca="true" t="shared" si="3" ref="AF6:AF15">AE6</f>
        <v>37</v>
      </c>
      <c r="AG6">
        <f aca="true" t="shared" si="4" ref="AG6:AG15">IF(L6&gt;$AH$6,1,0)</f>
        <v>1</v>
      </c>
      <c r="AH6" s="75">
        <v>0.08333333333333333</v>
      </c>
    </row>
    <row r="7" spans="1:33" ht="19.5" customHeight="1">
      <c r="A7" s="35">
        <v>2</v>
      </c>
      <c r="B7" s="35" t="s">
        <v>85</v>
      </c>
      <c r="C7" s="35" t="s">
        <v>49</v>
      </c>
      <c r="D7" s="35" t="s">
        <v>47</v>
      </c>
      <c r="E7" s="35" t="s">
        <v>48</v>
      </c>
      <c r="F7" s="49">
        <v>2</v>
      </c>
      <c r="G7" s="49">
        <v>40</v>
      </c>
      <c r="H7" s="49">
        <v>0</v>
      </c>
      <c r="I7" s="49">
        <v>4</v>
      </c>
      <c r="J7" s="49">
        <v>18</v>
      </c>
      <c r="K7" s="49">
        <v>58</v>
      </c>
      <c r="L7" s="47">
        <f t="shared" si="0"/>
        <v>0.06872685185185184</v>
      </c>
      <c r="M7" s="32">
        <v>1</v>
      </c>
      <c r="N7" s="32">
        <v>1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>
        <f t="shared" si="1"/>
        <v>3</v>
      </c>
      <c r="AD7" s="73">
        <f t="shared" si="2"/>
        <v>3</v>
      </c>
      <c r="AE7" s="76">
        <v>18</v>
      </c>
      <c r="AF7" s="76">
        <f t="shared" si="3"/>
        <v>18</v>
      </c>
      <c r="AG7">
        <f t="shared" si="4"/>
        <v>0</v>
      </c>
    </row>
    <row r="8" spans="1:33" ht="19.5" customHeight="1">
      <c r="A8" s="35">
        <v>3</v>
      </c>
      <c r="B8" s="35" t="s">
        <v>85</v>
      </c>
      <c r="C8" s="35" t="s">
        <v>50</v>
      </c>
      <c r="D8" s="35" t="s">
        <v>47</v>
      </c>
      <c r="E8" s="35" t="s">
        <v>48</v>
      </c>
      <c r="F8" s="49">
        <v>2</v>
      </c>
      <c r="G8" s="49">
        <v>42</v>
      </c>
      <c r="H8" s="49">
        <v>0</v>
      </c>
      <c r="I8" s="49">
        <v>4</v>
      </c>
      <c r="J8" s="49">
        <v>38</v>
      </c>
      <c r="K8" s="49">
        <v>50</v>
      </c>
      <c r="L8" s="47">
        <f t="shared" si="0"/>
        <v>0.08113425925925925</v>
      </c>
      <c r="M8" s="32"/>
      <c r="N8" s="32">
        <v>1</v>
      </c>
      <c r="O8" s="32"/>
      <c r="P8" s="32">
        <v>1</v>
      </c>
      <c r="Q8" s="32">
        <v>1</v>
      </c>
      <c r="R8" s="32"/>
      <c r="S8" s="32">
        <v>1</v>
      </c>
      <c r="T8" s="32"/>
      <c r="U8" s="32"/>
      <c r="V8" s="32"/>
      <c r="W8" s="32"/>
      <c r="X8" s="32"/>
      <c r="Y8" s="32"/>
      <c r="Z8" s="32"/>
      <c r="AA8" s="32"/>
      <c r="AB8" s="32"/>
      <c r="AC8" s="33">
        <f t="shared" si="1"/>
        <v>10</v>
      </c>
      <c r="AD8" s="73">
        <f t="shared" si="2"/>
        <v>10</v>
      </c>
      <c r="AE8" s="76">
        <v>12</v>
      </c>
      <c r="AF8" s="76">
        <f t="shared" si="3"/>
        <v>12</v>
      </c>
      <c r="AG8">
        <f t="shared" si="4"/>
        <v>0</v>
      </c>
    </row>
    <row r="9" spans="1:33" ht="19.5" customHeight="1">
      <c r="A9" s="35">
        <v>4</v>
      </c>
      <c r="B9" s="35" t="s">
        <v>36</v>
      </c>
      <c r="C9" s="35" t="s">
        <v>51</v>
      </c>
      <c r="D9" s="35" t="s">
        <v>52</v>
      </c>
      <c r="E9" s="35" t="s">
        <v>48</v>
      </c>
      <c r="F9" s="49">
        <v>1</v>
      </c>
      <c r="G9" s="49">
        <v>55</v>
      </c>
      <c r="H9" s="49">
        <v>0</v>
      </c>
      <c r="I9" s="49">
        <v>3</v>
      </c>
      <c r="J9" s="49">
        <v>50</v>
      </c>
      <c r="K9" s="49">
        <v>0</v>
      </c>
      <c r="L9" s="47">
        <f t="shared" si="0"/>
        <v>0.07986111111111113</v>
      </c>
      <c r="M9" s="32">
        <v>1</v>
      </c>
      <c r="N9" s="32">
        <v>1</v>
      </c>
      <c r="O9" s="32">
        <v>1</v>
      </c>
      <c r="P9" s="32">
        <v>1</v>
      </c>
      <c r="Q9" s="32"/>
      <c r="R9" s="32"/>
      <c r="S9" s="32"/>
      <c r="T9" s="32">
        <v>1</v>
      </c>
      <c r="U9" s="32">
        <v>1</v>
      </c>
      <c r="V9" s="32"/>
      <c r="W9" s="32"/>
      <c r="X9" s="32"/>
      <c r="Y9" s="32"/>
      <c r="Z9" s="32"/>
      <c r="AA9" s="32"/>
      <c r="AB9" s="32"/>
      <c r="AC9" s="33">
        <f t="shared" si="1"/>
        <v>21</v>
      </c>
      <c r="AD9" s="73">
        <f t="shared" si="2"/>
        <v>21</v>
      </c>
      <c r="AE9" s="76">
        <v>14</v>
      </c>
      <c r="AF9" s="76">
        <f t="shared" si="3"/>
        <v>14</v>
      </c>
      <c r="AG9">
        <f t="shared" si="4"/>
        <v>0</v>
      </c>
    </row>
    <row r="10" spans="1:33" ht="19.5" customHeight="1">
      <c r="A10" s="35">
        <v>5</v>
      </c>
      <c r="B10" s="35" t="s">
        <v>36</v>
      </c>
      <c r="C10" s="35" t="s">
        <v>53</v>
      </c>
      <c r="D10" s="35" t="s">
        <v>52</v>
      </c>
      <c r="E10" s="35" t="s">
        <v>48</v>
      </c>
      <c r="F10" s="49">
        <v>2</v>
      </c>
      <c r="G10" s="49">
        <v>5</v>
      </c>
      <c r="H10" s="49">
        <v>0</v>
      </c>
      <c r="I10" s="49">
        <v>3</v>
      </c>
      <c r="J10" s="49">
        <v>35</v>
      </c>
      <c r="K10" s="49">
        <v>52</v>
      </c>
      <c r="L10" s="47">
        <f t="shared" si="0"/>
        <v>0.06310185185185184</v>
      </c>
      <c r="M10" s="32"/>
      <c r="N10" s="32"/>
      <c r="O10" s="32"/>
      <c r="P10" s="32"/>
      <c r="Q10" s="32"/>
      <c r="R10" s="32"/>
      <c r="S10" s="32">
        <v>1</v>
      </c>
      <c r="T10" s="32"/>
      <c r="U10" s="32"/>
      <c r="V10" s="32"/>
      <c r="W10" s="32">
        <v>1</v>
      </c>
      <c r="X10" s="32"/>
      <c r="Y10" s="32"/>
      <c r="Z10" s="32"/>
      <c r="AA10" s="32"/>
      <c r="AB10" s="32"/>
      <c r="AC10" s="33">
        <f t="shared" si="1"/>
        <v>10</v>
      </c>
      <c r="AD10" s="73">
        <f t="shared" si="2"/>
        <v>10</v>
      </c>
      <c r="AE10" s="76">
        <v>24</v>
      </c>
      <c r="AF10" s="76">
        <f t="shared" si="3"/>
        <v>24</v>
      </c>
      <c r="AG10">
        <f t="shared" si="4"/>
        <v>0</v>
      </c>
    </row>
    <row r="11" spans="1:34" ht="19.5" customHeight="1">
      <c r="A11" s="35">
        <v>6</v>
      </c>
      <c r="B11" s="35" t="s">
        <v>85</v>
      </c>
      <c r="C11" s="35" t="s">
        <v>54</v>
      </c>
      <c r="D11" s="35" t="s">
        <v>52</v>
      </c>
      <c r="E11" s="35" t="s">
        <v>48</v>
      </c>
      <c r="F11" s="49">
        <v>2</v>
      </c>
      <c r="G11" s="49">
        <v>12</v>
      </c>
      <c r="H11" s="49">
        <v>0</v>
      </c>
      <c r="I11" s="49">
        <v>4</v>
      </c>
      <c r="J11" s="49">
        <v>13</v>
      </c>
      <c r="K11" s="49">
        <v>7</v>
      </c>
      <c r="L11" s="47">
        <f t="shared" si="0"/>
        <v>0.0841087962962963</v>
      </c>
      <c r="M11" s="32"/>
      <c r="N11" s="32">
        <v>1</v>
      </c>
      <c r="O11" s="32"/>
      <c r="P11" s="32"/>
      <c r="Q11" s="32">
        <v>1</v>
      </c>
      <c r="R11" s="32"/>
      <c r="S11" s="32">
        <v>1</v>
      </c>
      <c r="T11" s="32"/>
      <c r="U11" s="32"/>
      <c r="V11" s="32">
        <v>1</v>
      </c>
      <c r="W11" s="32">
        <v>1</v>
      </c>
      <c r="X11" s="32"/>
      <c r="Y11" s="32"/>
      <c r="Z11" s="32"/>
      <c r="AA11" s="32"/>
      <c r="AB11" s="32"/>
      <c r="AC11" s="33">
        <f t="shared" si="1"/>
        <v>19</v>
      </c>
      <c r="AD11" s="73">
        <f t="shared" si="2"/>
        <v>17.324999999999967</v>
      </c>
      <c r="AE11" s="76">
        <v>20</v>
      </c>
      <c r="AF11" s="76">
        <f t="shared" si="3"/>
        <v>20</v>
      </c>
      <c r="AG11">
        <f t="shared" si="4"/>
        <v>1</v>
      </c>
      <c r="AH11" s="75"/>
    </row>
    <row r="12" spans="1:33" ht="19.5" customHeight="1">
      <c r="A12" s="35">
        <v>7</v>
      </c>
      <c r="B12" s="35" t="s">
        <v>85</v>
      </c>
      <c r="C12" s="35" t="s">
        <v>184</v>
      </c>
      <c r="D12" s="35" t="s">
        <v>52</v>
      </c>
      <c r="E12" s="35" t="s">
        <v>48</v>
      </c>
      <c r="F12" s="49">
        <v>2</v>
      </c>
      <c r="G12" s="49">
        <v>19</v>
      </c>
      <c r="H12" s="49">
        <v>0</v>
      </c>
      <c r="I12" s="49">
        <v>4</v>
      </c>
      <c r="J12" s="49">
        <v>17</v>
      </c>
      <c r="K12" s="49">
        <v>48</v>
      </c>
      <c r="L12" s="47">
        <f t="shared" si="0"/>
        <v>0.08250000000000002</v>
      </c>
      <c r="M12" s="32"/>
      <c r="N12" s="32">
        <v>1</v>
      </c>
      <c r="O12" s="32">
        <v>1</v>
      </c>
      <c r="P12" s="32"/>
      <c r="Q12" s="32"/>
      <c r="R12" s="32"/>
      <c r="S12" s="32"/>
      <c r="T12" s="32">
        <v>1</v>
      </c>
      <c r="U12" s="32">
        <v>1</v>
      </c>
      <c r="V12" s="32"/>
      <c r="W12" s="32"/>
      <c r="X12" s="32"/>
      <c r="Y12" s="32"/>
      <c r="Z12" s="32"/>
      <c r="AA12" s="32"/>
      <c r="AB12" s="32"/>
      <c r="AC12" s="33">
        <f t="shared" si="1"/>
        <v>16</v>
      </c>
      <c r="AD12" s="73">
        <f t="shared" si="2"/>
        <v>16</v>
      </c>
      <c r="AE12" s="76">
        <v>9</v>
      </c>
      <c r="AF12" s="76">
        <f t="shared" si="3"/>
        <v>9</v>
      </c>
      <c r="AG12">
        <f t="shared" si="4"/>
        <v>0</v>
      </c>
    </row>
    <row r="13" spans="1:33" ht="19.5" customHeight="1">
      <c r="A13" s="35">
        <v>8</v>
      </c>
      <c r="B13" s="35" t="s">
        <v>36</v>
      </c>
      <c r="C13" s="35" t="s">
        <v>55</v>
      </c>
      <c r="D13" s="35" t="s">
        <v>56</v>
      </c>
      <c r="E13" s="35" t="s">
        <v>48</v>
      </c>
      <c r="F13" s="49">
        <v>2</v>
      </c>
      <c r="G13" s="49">
        <v>10</v>
      </c>
      <c r="H13" s="49">
        <v>0</v>
      </c>
      <c r="I13" s="49">
        <v>4</v>
      </c>
      <c r="J13" s="49">
        <v>2</v>
      </c>
      <c r="K13" s="49">
        <v>30</v>
      </c>
      <c r="L13" s="47">
        <f t="shared" si="0"/>
        <v>0.07812500000000001</v>
      </c>
      <c r="M13" s="32">
        <v>1</v>
      </c>
      <c r="N13" s="32">
        <v>1</v>
      </c>
      <c r="O13" s="32">
        <v>1</v>
      </c>
      <c r="P13" s="32">
        <v>1</v>
      </c>
      <c r="Q13" s="32">
        <v>1</v>
      </c>
      <c r="R13" s="32"/>
      <c r="S13" s="32"/>
      <c r="T13" s="32"/>
      <c r="U13" s="32"/>
      <c r="V13" s="32"/>
      <c r="W13" s="32"/>
      <c r="X13" s="32">
        <v>1</v>
      </c>
      <c r="Y13" s="32">
        <v>1</v>
      </c>
      <c r="Z13" s="32">
        <v>1</v>
      </c>
      <c r="AA13" s="32">
        <v>1</v>
      </c>
      <c r="AB13" s="32">
        <v>1</v>
      </c>
      <c r="AC13" s="33">
        <f t="shared" si="1"/>
        <v>51</v>
      </c>
      <c r="AD13" s="73">
        <f t="shared" si="2"/>
        <v>51</v>
      </c>
      <c r="AE13" s="76">
        <v>4</v>
      </c>
      <c r="AF13" s="76">
        <f t="shared" si="3"/>
        <v>4</v>
      </c>
      <c r="AG13">
        <f t="shared" si="4"/>
        <v>0</v>
      </c>
    </row>
    <row r="14" spans="1:33" ht="19.5" customHeight="1">
      <c r="A14" s="35">
        <v>9</v>
      </c>
      <c r="B14" s="35" t="s">
        <v>36</v>
      </c>
      <c r="C14" s="35" t="s">
        <v>57</v>
      </c>
      <c r="D14" s="35" t="s">
        <v>56</v>
      </c>
      <c r="E14" s="35" t="s">
        <v>48</v>
      </c>
      <c r="F14" s="49">
        <v>2</v>
      </c>
      <c r="G14" s="49">
        <v>11</v>
      </c>
      <c r="H14" s="49">
        <v>0</v>
      </c>
      <c r="I14" s="49">
        <v>4</v>
      </c>
      <c r="J14" s="49">
        <v>2</v>
      </c>
      <c r="K14" s="49">
        <v>45</v>
      </c>
      <c r="L14" s="47">
        <f t="shared" si="0"/>
        <v>0.07760416666666668</v>
      </c>
      <c r="M14" s="32">
        <v>1</v>
      </c>
      <c r="N14" s="32">
        <v>1</v>
      </c>
      <c r="O14" s="32"/>
      <c r="P14" s="32">
        <v>1</v>
      </c>
      <c r="Q14" s="32">
        <v>1</v>
      </c>
      <c r="R14" s="32"/>
      <c r="S14" s="32"/>
      <c r="T14" s="32"/>
      <c r="U14" s="32"/>
      <c r="V14" s="32"/>
      <c r="W14" s="32"/>
      <c r="X14" s="32">
        <v>1</v>
      </c>
      <c r="Y14" s="32">
        <v>1</v>
      </c>
      <c r="Z14" s="32">
        <v>1</v>
      </c>
      <c r="AA14" s="32">
        <v>1</v>
      </c>
      <c r="AB14" s="32">
        <v>1</v>
      </c>
      <c r="AC14" s="33">
        <f t="shared" si="1"/>
        <v>48</v>
      </c>
      <c r="AD14" s="73">
        <f t="shared" si="2"/>
        <v>48</v>
      </c>
      <c r="AE14" s="76">
        <v>5</v>
      </c>
      <c r="AF14" s="76">
        <f t="shared" si="3"/>
        <v>5</v>
      </c>
      <c r="AG14">
        <f t="shared" si="4"/>
        <v>0</v>
      </c>
    </row>
    <row r="15" spans="1:33" ht="19.5" customHeight="1">
      <c r="A15" s="35">
        <v>10</v>
      </c>
      <c r="B15" s="35" t="s">
        <v>85</v>
      </c>
      <c r="C15" s="35" t="s">
        <v>58</v>
      </c>
      <c r="D15" s="35" t="s">
        <v>56</v>
      </c>
      <c r="E15" s="35" t="s">
        <v>48</v>
      </c>
      <c r="F15" s="49">
        <v>1</v>
      </c>
      <c r="G15" s="49">
        <v>28</v>
      </c>
      <c r="H15" s="49">
        <v>0</v>
      </c>
      <c r="I15" s="49">
        <v>3</v>
      </c>
      <c r="J15" s="49">
        <v>34</v>
      </c>
      <c r="K15" s="49">
        <v>49</v>
      </c>
      <c r="L15" s="47">
        <f t="shared" si="0"/>
        <v>0.08806712962962962</v>
      </c>
      <c r="M15" s="32"/>
      <c r="N15" s="32">
        <v>1</v>
      </c>
      <c r="O15" s="32">
        <v>1</v>
      </c>
      <c r="P15" s="32"/>
      <c r="Q15" s="32"/>
      <c r="R15" s="32">
        <v>1</v>
      </c>
      <c r="S15" s="32"/>
      <c r="T15" s="32">
        <v>1</v>
      </c>
      <c r="U15" s="32">
        <v>1</v>
      </c>
      <c r="V15" s="32"/>
      <c r="W15" s="32"/>
      <c r="X15" s="32"/>
      <c r="Y15" s="32"/>
      <c r="Z15" s="32"/>
      <c r="AA15" s="32"/>
      <c r="AB15" s="32"/>
      <c r="AC15" s="33">
        <f t="shared" si="1"/>
        <v>22</v>
      </c>
      <c r="AD15" s="73">
        <f t="shared" si="2"/>
        <v>11.775000000000011</v>
      </c>
      <c r="AE15" s="76">
        <v>21</v>
      </c>
      <c r="AF15" s="76">
        <f t="shared" si="3"/>
        <v>21</v>
      </c>
      <c r="AG15">
        <f t="shared" si="4"/>
        <v>1</v>
      </c>
    </row>
    <row r="16" spans="1:33" ht="19.5" customHeight="1">
      <c r="A16" s="35">
        <v>11</v>
      </c>
      <c r="B16" s="35" t="s">
        <v>36</v>
      </c>
      <c r="C16" s="35" t="s">
        <v>59</v>
      </c>
      <c r="D16" s="35" t="s">
        <v>56</v>
      </c>
      <c r="E16" s="35" t="s">
        <v>48</v>
      </c>
      <c r="F16" s="49"/>
      <c r="G16" s="49"/>
      <c r="H16" s="49"/>
      <c r="I16" s="49"/>
      <c r="J16" s="49"/>
      <c r="K16" s="49"/>
      <c r="L16" s="47">
        <f t="shared" si="0"/>
        <v>0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>
        <f t="shared" si="1"/>
        <v>0</v>
      </c>
      <c r="AD16" s="73">
        <f t="shared" si="2"/>
        <v>0</v>
      </c>
      <c r="AE16" s="76">
        <v>38</v>
      </c>
      <c r="AF16" s="76">
        <v>75</v>
      </c>
      <c r="AG16">
        <v>2</v>
      </c>
    </row>
    <row r="17" spans="1:33" ht="19.5" customHeight="1">
      <c r="A17" s="35">
        <v>12</v>
      </c>
      <c r="B17" s="35" t="s">
        <v>85</v>
      </c>
      <c r="C17" s="35" t="s">
        <v>60</v>
      </c>
      <c r="D17" s="35" t="s">
        <v>63</v>
      </c>
      <c r="E17" s="35" t="s">
        <v>221</v>
      </c>
      <c r="F17" s="49">
        <v>1</v>
      </c>
      <c r="G17" s="49">
        <v>19</v>
      </c>
      <c r="H17" s="49">
        <v>20</v>
      </c>
      <c r="I17" s="49">
        <v>3</v>
      </c>
      <c r="J17" s="49">
        <v>10</v>
      </c>
      <c r="K17" s="49">
        <v>5</v>
      </c>
      <c r="L17" s="47">
        <f t="shared" si="0"/>
        <v>0.07690972222222223</v>
      </c>
      <c r="M17" s="32">
        <v>1</v>
      </c>
      <c r="N17" s="32"/>
      <c r="O17" s="32"/>
      <c r="P17" s="32">
        <v>1</v>
      </c>
      <c r="Q17" s="32">
        <v>1</v>
      </c>
      <c r="R17" s="32">
        <v>1</v>
      </c>
      <c r="S17" s="32">
        <v>1</v>
      </c>
      <c r="T17" s="32"/>
      <c r="U17" s="32"/>
      <c r="V17" s="32"/>
      <c r="W17" s="32">
        <v>1</v>
      </c>
      <c r="X17" s="32">
        <v>1</v>
      </c>
      <c r="Y17" s="32">
        <v>1</v>
      </c>
      <c r="Z17" s="32">
        <v>1</v>
      </c>
      <c r="AA17" s="32">
        <v>1</v>
      </c>
      <c r="AB17" s="32">
        <v>1</v>
      </c>
      <c r="AC17" s="33">
        <f t="shared" si="1"/>
        <v>63</v>
      </c>
      <c r="AD17" s="73">
        <f t="shared" si="2"/>
        <v>63</v>
      </c>
      <c r="AE17" s="76">
        <v>1</v>
      </c>
      <c r="AF17" s="76">
        <f>AE17</f>
        <v>1</v>
      </c>
      <c r="AG17">
        <f>IF(L17&gt;$AH$6,1,0)</f>
        <v>0</v>
      </c>
    </row>
    <row r="18" spans="1:33" ht="19.5" customHeight="1">
      <c r="A18" s="35">
        <v>13</v>
      </c>
      <c r="B18" s="35" t="s">
        <v>36</v>
      </c>
      <c r="C18" s="35" t="s">
        <v>61</v>
      </c>
      <c r="D18" s="35" t="s">
        <v>63</v>
      </c>
      <c r="E18" s="35" t="s">
        <v>221</v>
      </c>
      <c r="F18" s="49"/>
      <c r="G18" s="49"/>
      <c r="H18" s="49"/>
      <c r="I18" s="49"/>
      <c r="J18" s="49"/>
      <c r="K18" s="49"/>
      <c r="L18" s="47">
        <f t="shared" si="0"/>
        <v>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3">
        <f t="shared" si="1"/>
        <v>0</v>
      </c>
      <c r="AD18" s="73">
        <f t="shared" si="2"/>
        <v>0</v>
      </c>
      <c r="AE18" s="76">
        <v>38</v>
      </c>
      <c r="AF18" s="76">
        <v>75</v>
      </c>
      <c r="AG18">
        <v>2</v>
      </c>
    </row>
    <row r="19" spans="1:33" ht="19.5" customHeight="1">
      <c r="A19" s="35">
        <v>14</v>
      </c>
      <c r="B19" s="35" t="s">
        <v>36</v>
      </c>
      <c r="C19" s="35" t="s">
        <v>62</v>
      </c>
      <c r="D19" s="35" t="s">
        <v>63</v>
      </c>
      <c r="E19" s="35" t="s">
        <v>221</v>
      </c>
      <c r="F19" s="49">
        <v>0</v>
      </c>
      <c r="G19" s="49">
        <v>30</v>
      </c>
      <c r="H19" s="49">
        <v>0</v>
      </c>
      <c r="I19" s="49">
        <v>2</v>
      </c>
      <c r="J19" s="49">
        <v>15</v>
      </c>
      <c r="K19" s="49">
        <v>15</v>
      </c>
      <c r="L19" s="47">
        <f t="shared" si="0"/>
        <v>0.07309027777777777</v>
      </c>
      <c r="M19" s="32"/>
      <c r="N19" s="32">
        <v>1</v>
      </c>
      <c r="O19" s="32"/>
      <c r="P19" s="32"/>
      <c r="Q19" s="32"/>
      <c r="R19" s="32"/>
      <c r="S19" s="32">
        <v>1</v>
      </c>
      <c r="T19" s="32"/>
      <c r="U19" s="32"/>
      <c r="V19" s="32">
        <v>1</v>
      </c>
      <c r="W19" s="32"/>
      <c r="X19" s="32">
        <v>1</v>
      </c>
      <c r="Y19" s="32">
        <v>1</v>
      </c>
      <c r="Z19" s="32"/>
      <c r="AA19" s="32"/>
      <c r="AB19" s="32"/>
      <c r="AC19" s="33">
        <f t="shared" si="1"/>
        <v>22</v>
      </c>
      <c r="AD19" s="73">
        <f t="shared" si="2"/>
        <v>22</v>
      </c>
      <c r="AE19" s="76">
        <v>13</v>
      </c>
      <c r="AF19" s="76">
        <f>AE19</f>
        <v>13</v>
      </c>
      <c r="AG19">
        <f>IF(L19&gt;$AH$6,1,0)</f>
        <v>0</v>
      </c>
    </row>
    <row r="20" spans="1:33" ht="19.5" customHeight="1">
      <c r="A20" s="35">
        <v>15</v>
      </c>
      <c r="B20" s="35" t="s">
        <v>36</v>
      </c>
      <c r="C20" s="35" t="s">
        <v>64</v>
      </c>
      <c r="D20" s="35" t="s">
        <v>65</v>
      </c>
      <c r="E20" s="35" t="s">
        <v>221</v>
      </c>
      <c r="F20" s="49"/>
      <c r="G20" s="49"/>
      <c r="H20" s="49"/>
      <c r="I20" s="49"/>
      <c r="J20" s="49"/>
      <c r="K20" s="49"/>
      <c r="L20" s="47">
        <f t="shared" si="0"/>
        <v>0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3">
        <f t="shared" si="1"/>
        <v>0</v>
      </c>
      <c r="AD20" s="73">
        <f t="shared" si="2"/>
        <v>0</v>
      </c>
      <c r="AE20" s="76">
        <v>38</v>
      </c>
      <c r="AF20" s="76">
        <v>75</v>
      </c>
      <c r="AG20">
        <v>2</v>
      </c>
    </row>
    <row r="21" spans="1:33" ht="19.5" customHeight="1">
      <c r="A21" s="35">
        <v>16</v>
      </c>
      <c r="B21" s="35" t="s">
        <v>36</v>
      </c>
      <c r="C21" s="35" t="s">
        <v>66</v>
      </c>
      <c r="D21" s="35" t="s">
        <v>65</v>
      </c>
      <c r="E21" s="35" t="s">
        <v>221</v>
      </c>
      <c r="F21" s="49"/>
      <c r="G21" s="49"/>
      <c r="H21" s="49"/>
      <c r="I21" s="49"/>
      <c r="J21" s="49"/>
      <c r="K21" s="49"/>
      <c r="L21" s="47">
        <f t="shared" si="0"/>
        <v>0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3">
        <f t="shared" si="1"/>
        <v>0</v>
      </c>
      <c r="AD21" s="73">
        <f t="shared" si="2"/>
        <v>0</v>
      </c>
      <c r="AE21" s="76">
        <v>38</v>
      </c>
      <c r="AF21" s="76">
        <v>75</v>
      </c>
      <c r="AG21">
        <v>2</v>
      </c>
    </row>
    <row r="22" spans="1:33" ht="19.5" customHeight="1">
      <c r="A22" s="35">
        <v>17</v>
      </c>
      <c r="B22" s="35" t="s">
        <v>36</v>
      </c>
      <c r="C22" s="35" t="s">
        <v>67</v>
      </c>
      <c r="D22" s="35" t="s">
        <v>65</v>
      </c>
      <c r="E22" s="35" t="s">
        <v>221</v>
      </c>
      <c r="F22" s="49"/>
      <c r="G22" s="49"/>
      <c r="H22" s="49"/>
      <c r="I22" s="49"/>
      <c r="J22" s="49"/>
      <c r="K22" s="49"/>
      <c r="L22" s="47">
        <f t="shared" si="0"/>
        <v>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>
        <f t="shared" si="1"/>
        <v>0</v>
      </c>
      <c r="AD22" s="73">
        <f t="shared" si="2"/>
        <v>0</v>
      </c>
      <c r="AE22" s="76">
        <v>38</v>
      </c>
      <c r="AF22" s="76">
        <v>75</v>
      </c>
      <c r="AG22">
        <v>2</v>
      </c>
    </row>
    <row r="23" spans="1:33" ht="19.5" customHeight="1">
      <c r="A23" s="35">
        <v>18</v>
      </c>
      <c r="B23" s="35" t="s">
        <v>85</v>
      </c>
      <c r="C23" s="35" t="s">
        <v>68</v>
      </c>
      <c r="D23" s="35" t="s">
        <v>73</v>
      </c>
      <c r="E23" s="35" t="s">
        <v>74</v>
      </c>
      <c r="F23" s="49">
        <v>1</v>
      </c>
      <c r="G23" s="49">
        <v>36</v>
      </c>
      <c r="H23" s="49">
        <v>0</v>
      </c>
      <c r="I23" s="49">
        <v>4</v>
      </c>
      <c r="J23" s="49">
        <v>17</v>
      </c>
      <c r="K23" s="49">
        <v>31</v>
      </c>
      <c r="L23" s="47">
        <f t="shared" si="0"/>
        <v>0.11216435185185188</v>
      </c>
      <c r="M23" s="32"/>
      <c r="N23" s="32"/>
      <c r="O23" s="32"/>
      <c r="P23" s="32"/>
      <c r="Q23" s="32">
        <v>1</v>
      </c>
      <c r="R23" s="32">
        <v>1</v>
      </c>
      <c r="S23" s="32"/>
      <c r="T23" s="32"/>
      <c r="U23" s="32"/>
      <c r="V23" s="32"/>
      <c r="W23" s="32">
        <v>1</v>
      </c>
      <c r="X23" s="32"/>
      <c r="Y23" s="32"/>
      <c r="Z23" s="32"/>
      <c r="AA23" s="32"/>
      <c r="AB23" s="32"/>
      <c r="AC23" s="33">
        <f t="shared" si="1"/>
        <v>16</v>
      </c>
      <c r="AD23" s="73">
        <f t="shared" si="2"/>
        <v>-46.27500000000006</v>
      </c>
      <c r="AE23" s="76">
        <v>24</v>
      </c>
      <c r="AF23" s="76">
        <f>AE23</f>
        <v>24</v>
      </c>
      <c r="AG23">
        <f>IF(L23&gt;$AH$6,1,0)</f>
        <v>1</v>
      </c>
    </row>
    <row r="24" spans="1:33" ht="19.5" customHeight="1">
      <c r="A24" s="35">
        <v>19</v>
      </c>
      <c r="B24" s="35" t="s">
        <v>36</v>
      </c>
      <c r="C24" s="35" t="s">
        <v>69</v>
      </c>
      <c r="D24" s="35" t="s">
        <v>73</v>
      </c>
      <c r="E24" s="35" t="s">
        <v>74</v>
      </c>
      <c r="F24" s="49">
        <v>1</v>
      </c>
      <c r="G24" s="49">
        <v>35</v>
      </c>
      <c r="H24" s="49">
        <v>0</v>
      </c>
      <c r="I24" s="49">
        <v>3</v>
      </c>
      <c r="J24" s="49">
        <v>31</v>
      </c>
      <c r="K24" s="49">
        <v>23</v>
      </c>
      <c r="L24" s="47">
        <f t="shared" si="0"/>
        <v>0.08082175925925926</v>
      </c>
      <c r="M24" s="32">
        <v>1</v>
      </c>
      <c r="N24" s="32"/>
      <c r="O24" s="32"/>
      <c r="P24" s="32"/>
      <c r="Q24" s="32">
        <v>1</v>
      </c>
      <c r="R24" s="32">
        <v>1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>
        <f t="shared" si="1"/>
        <v>11</v>
      </c>
      <c r="AD24" s="73">
        <f t="shared" si="2"/>
        <v>11</v>
      </c>
      <c r="AE24" s="76">
        <v>23</v>
      </c>
      <c r="AF24" s="76">
        <f>AE24</f>
        <v>23</v>
      </c>
      <c r="AG24">
        <f>IF(L24&gt;$AH$6,1,0)</f>
        <v>0</v>
      </c>
    </row>
    <row r="25" spans="1:33" ht="19.5" customHeight="1">
      <c r="A25" s="35">
        <v>20</v>
      </c>
      <c r="B25" s="35" t="s">
        <v>36</v>
      </c>
      <c r="C25" s="35" t="s">
        <v>70</v>
      </c>
      <c r="D25" s="35" t="s">
        <v>73</v>
      </c>
      <c r="E25" s="35" t="s">
        <v>74</v>
      </c>
      <c r="F25" s="49"/>
      <c r="G25" s="49"/>
      <c r="H25" s="49"/>
      <c r="I25" s="49"/>
      <c r="J25" s="49"/>
      <c r="K25" s="49"/>
      <c r="L25" s="47">
        <f t="shared" si="0"/>
        <v>0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>
        <f t="shared" si="1"/>
        <v>0</v>
      </c>
      <c r="AD25" s="73">
        <f t="shared" si="2"/>
        <v>0</v>
      </c>
      <c r="AE25" s="76">
        <v>38</v>
      </c>
      <c r="AF25" s="76">
        <v>75</v>
      </c>
      <c r="AG25">
        <v>2</v>
      </c>
    </row>
    <row r="26" spans="1:33" ht="19.5" customHeight="1">
      <c r="A26" s="35">
        <v>21</v>
      </c>
      <c r="B26" s="35" t="s">
        <v>36</v>
      </c>
      <c r="C26" s="35" t="s">
        <v>71</v>
      </c>
      <c r="D26" s="35" t="s">
        <v>73</v>
      </c>
      <c r="E26" s="35" t="s">
        <v>74</v>
      </c>
      <c r="F26" s="49"/>
      <c r="G26" s="49"/>
      <c r="H26" s="49"/>
      <c r="I26" s="49"/>
      <c r="J26" s="49"/>
      <c r="K26" s="49"/>
      <c r="L26" s="47">
        <f t="shared" si="0"/>
        <v>0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>
        <f t="shared" si="1"/>
        <v>0</v>
      </c>
      <c r="AD26" s="73">
        <f t="shared" si="2"/>
        <v>0</v>
      </c>
      <c r="AE26" s="76">
        <v>38</v>
      </c>
      <c r="AF26" s="76">
        <v>75</v>
      </c>
      <c r="AG26">
        <v>2</v>
      </c>
    </row>
    <row r="27" spans="1:33" ht="19.5" customHeight="1">
      <c r="A27" s="35">
        <v>22</v>
      </c>
      <c r="B27" s="35" t="s">
        <v>85</v>
      </c>
      <c r="C27" s="35" t="s">
        <v>72</v>
      </c>
      <c r="D27" s="35" t="s">
        <v>73</v>
      </c>
      <c r="E27" s="35" t="s">
        <v>74</v>
      </c>
      <c r="F27" s="49">
        <v>1</v>
      </c>
      <c r="G27" s="49">
        <v>30</v>
      </c>
      <c r="H27" s="49">
        <v>0</v>
      </c>
      <c r="I27" s="49">
        <v>3</v>
      </c>
      <c r="J27" s="49">
        <v>24</v>
      </c>
      <c r="K27" s="49">
        <v>20</v>
      </c>
      <c r="L27" s="47">
        <f t="shared" si="0"/>
        <v>0.07939814814814813</v>
      </c>
      <c r="M27" s="32">
        <v>1</v>
      </c>
      <c r="N27" s="32"/>
      <c r="O27" s="32"/>
      <c r="P27" s="32"/>
      <c r="Q27" s="32">
        <v>1</v>
      </c>
      <c r="R27" s="32">
        <v>1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>
        <f t="shared" si="1"/>
        <v>11</v>
      </c>
      <c r="AD27" s="73">
        <f t="shared" si="2"/>
        <v>11</v>
      </c>
      <c r="AE27" s="76">
        <v>11</v>
      </c>
      <c r="AF27" s="76">
        <f>AE27</f>
        <v>11</v>
      </c>
      <c r="AG27">
        <f>IF(L27&gt;$AH$6,1,0)</f>
        <v>0</v>
      </c>
    </row>
    <row r="28" spans="1:33" ht="19.5" customHeight="1">
      <c r="A28" s="35">
        <v>23</v>
      </c>
      <c r="B28" s="35" t="s">
        <v>36</v>
      </c>
      <c r="C28" s="35" t="s">
        <v>86</v>
      </c>
      <c r="D28" s="35" t="s">
        <v>73</v>
      </c>
      <c r="E28" s="35" t="s">
        <v>74</v>
      </c>
      <c r="F28" s="49"/>
      <c r="G28" s="49"/>
      <c r="H28" s="49"/>
      <c r="I28" s="49"/>
      <c r="J28" s="49"/>
      <c r="K28" s="49"/>
      <c r="L28" s="47">
        <f t="shared" si="0"/>
        <v>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>
        <f t="shared" si="1"/>
        <v>0</v>
      </c>
      <c r="AD28" s="73">
        <f t="shared" si="2"/>
        <v>0</v>
      </c>
      <c r="AE28" s="76">
        <v>38</v>
      </c>
      <c r="AF28" s="76">
        <v>75</v>
      </c>
      <c r="AG28">
        <v>2</v>
      </c>
    </row>
    <row r="29" spans="1:33" ht="19.5" customHeight="1">
      <c r="A29" s="35">
        <v>24</v>
      </c>
      <c r="B29" s="35" t="s">
        <v>36</v>
      </c>
      <c r="C29" s="35" t="s">
        <v>75</v>
      </c>
      <c r="D29" s="35" t="s">
        <v>81</v>
      </c>
      <c r="E29" s="35" t="s">
        <v>81</v>
      </c>
      <c r="F29" s="49"/>
      <c r="G29" s="49"/>
      <c r="H29" s="49"/>
      <c r="I29" s="49"/>
      <c r="J29" s="49"/>
      <c r="K29" s="49"/>
      <c r="L29" s="47">
        <f t="shared" si="0"/>
        <v>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3">
        <f t="shared" si="1"/>
        <v>0</v>
      </c>
      <c r="AD29" s="73">
        <f t="shared" si="2"/>
        <v>0</v>
      </c>
      <c r="AE29" s="76">
        <v>38</v>
      </c>
      <c r="AF29" s="76">
        <v>75</v>
      </c>
      <c r="AG29">
        <v>2</v>
      </c>
    </row>
    <row r="30" spans="1:33" ht="19.5" customHeight="1">
      <c r="A30" s="35">
        <v>25</v>
      </c>
      <c r="B30" s="35" t="s">
        <v>85</v>
      </c>
      <c r="C30" s="35" t="s">
        <v>305</v>
      </c>
      <c r="D30" s="35" t="s">
        <v>77</v>
      </c>
      <c r="E30" s="35" t="s">
        <v>48</v>
      </c>
      <c r="F30" s="49">
        <v>1</v>
      </c>
      <c r="G30" s="49">
        <v>46</v>
      </c>
      <c r="H30" s="49">
        <v>0</v>
      </c>
      <c r="I30" s="49">
        <v>3</v>
      </c>
      <c r="J30" s="49">
        <v>34</v>
      </c>
      <c r="K30" s="49">
        <v>20</v>
      </c>
      <c r="L30" s="47">
        <f t="shared" si="0"/>
        <v>0.0752314814814815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/>
      <c r="S30" s="32"/>
      <c r="T30" s="32"/>
      <c r="U30" s="32"/>
      <c r="V30" s="32">
        <v>1</v>
      </c>
      <c r="W30" s="32">
        <v>1</v>
      </c>
      <c r="X30" s="32"/>
      <c r="Y30" s="32"/>
      <c r="Z30" s="32"/>
      <c r="AA30" s="32"/>
      <c r="AB30" s="32"/>
      <c r="AC30" s="33">
        <f t="shared" si="1"/>
        <v>24</v>
      </c>
      <c r="AD30" s="73">
        <f t="shared" si="2"/>
        <v>24</v>
      </c>
      <c r="AE30" s="76">
        <v>3</v>
      </c>
      <c r="AF30" s="76">
        <f>AE30</f>
        <v>3</v>
      </c>
      <c r="AG30">
        <f>IF(L30&gt;$AH$6,1,0)</f>
        <v>0</v>
      </c>
    </row>
    <row r="31" spans="1:33" ht="19.5" customHeight="1">
      <c r="A31" s="35">
        <v>26</v>
      </c>
      <c r="B31" s="35" t="s">
        <v>85</v>
      </c>
      <c r="C31" s="35" t="s">
        <v>76</v>
      </c>
      <c r="D31" s="35" t="s">
        <v>77</v>
      </c>
      <c r="E31" s="35" t="s">
        <v>48</v>
      </c>
      <c r="F31" s="49">
        <v>1</v>
      </c>
      <c r="G31" s="49">
        <v>43</v>
      </c>
      <c r="H31" s="49">
        <v>0</v>
      </c>
      <c r="I31" s="49">
        <v>3</v>
      </c>
      <c r="J31" s="49">
        <v>33</v>
      </c>
      <c r="K31" s="49">
        <v>14</v>
      </c>
      <c r="L31" s="47">
        <f t="shared" si="0"/>
        <v>0.07655092592592593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/>
      <c r="S31" s="32"/>
      <c r="T31" s="32"/>
      <c r="U31" s="32"/>
      <c r="V31" s="32">
        <v>1</v>
      </c>
      <c r="W31" s="32">
        <v>1</v>
      </c>
      <c r="X31" s="32"/>
      <c r="Y31" s="32"/>
      <c r="Z31" s="32"/>
      <c r="AA31" s="32"/>
      <c r="AB31" s="32"/>
      <c r="AC31" s="33">
        <f t="shared" si="1"/>
        <v>24</v>
      </c>
      <c r="AD31" s="73">
        <f t="shared" si="2"/>
        <v>24</v>
      </c>
      <c r="AE31" s="76">
        <v>4</v>
      </c>
      <c r="AF31" s="76">
        <f>AE31</f>
        <v>4</v>
      </c>
      <c r="AG31">
        <f>IF(L31&gt;$AH$6,1,0)</f>
        <v>0</v>
      </c>
    </row>
    <row r="32" spans="1:33" ht="19.5" customHeight="1">
      <c r="A32" s="35">
        <v>27</v>
      </c>
      <c r="B32" s="35" t="s">
        <v>36</v>
      </c>
      <c r="C32" s="35" t="s">
        <v>78</v>
      </c>
      <c r="D32" s="35" t="s">
        <v>77</v>
      </c>
      <c r="E32" s="35" t="s">
        <v>48</v>
      </c>
      <c r="F32" s="49">
        <v>1</v>
      </c>
      <c r="G32" s="49">
        <v>44</v>
      </c>
      <c r="H32" s="49">
        <v>0</v>
      </c>
      <c r="I32" s="49">
        <v>3</v>
      </c>
      <c r="J32" s="49">
        <v>33</v>
      </c>
      <c r="K32" s="49">
        <v>40</v>
      </c>
      <c r="L32" s="47">
        <f t="shared" si="0"/>
        <v>0.07615740740740738</v>
      </c>
      <c r="M32" s="32">
        <v>1</v>
      </c>
      <c r="N32" s="32">
        <v>1</v>
      </c>
      <c r="O32" s="32">
        <v>1</v>
      </c>
      <c r="P32" s="32">
        <v>1</v>
      </c>
      <c r="Q32" s="32">
        <v>1</v>
      </c>
      <c r="R32" s="32"/>
      <c r="S32" s="32"/>
      <c r="T32" s="32"/>
      <c r="U32" s="32"/>
      <c r="V32" s="32">
        <v>1</v>
      </c>
      <c r="W32" s="32"/>
      <c r="X32" s="32"/>
      <c r="Y32" s="32"/>
      <c r="Z32" s="32"/>
      <c r="AA32" s="32"/>
      <c r="AB32" s="32"/>
      <c r="AC32" s="33">
        <f t="shared" si="1"/>
        <v>17</v>
      </c>
      <c r="AD32" s="73">
        <f t="shared" si="2"/>
        <v>17</v>
      </c>
      <c r="AE32" s="76">
        <v>19</v>
      </c>
      <c r="AF32" s="76">
        <f>AE32</f>
        <v>19</v>
      </c>
      <c r="AG32">
        <f>IF(L32&gt;$AH$6,1,0)</f>
        <v>0</v>
      </c>
    </row>
    <row r="33" spans="1:33" ht="19.5" customHeight="1">
      <c r="A33" s="35">
        <v>28</v>
      </c>
      <c r="B33" s="35" t="s">
        <v>85</v>
      </c>
      <c r="C33" s="35" t="s">
        <v>79</v>
      </c>
      <c r="D33" s="35" t="s">
        <v>77</v>
      </c>
      <c r="E33" s="35" t="s">
        <v>48</v>
      </c>
      <c r="F33" s="49">
        <v>1</v>
      </c>
      <c r="G33" s="49">
        <v>45</v>
      </c>
      <c r="H33" s="49">
        <v>0</v>
      </c>
      <c r="I33" s="49">
        <v>3</v>
      </c>
      <c r="J33" s="49">
        <v>33</v>
      </c>
      <c r="K33" s="49">
        <v>40</v>
      </c>
      <c r="L33" s="47">
        <f t="shared" si="0"/>
        <v>0.07546296296296294</v>
      </c>
      <c r="M33" s="32">
        <v>1</v>
      </c>
      <c r="N33" s="32">
        <v>1</v>
      </c>
      <c r="O33" s="32">
        <v>1</v>
      </c>
      <c r="P33" s="32">
        <v>1</v>
      </c>
      <c r="Q33" s="32">
        <v>1</v>
      </c>
      <c r="R33" s="32"/>
      <c r="S33" s="32"/>
      <c r="T33" s="32"/>
      <c r="U33" s="32"/>
      <c r="V33" s="32">
        <v>1</v>
      </c>
      <c r="W33" s="32">
        <v>1</v>
      </c>
      <c r="X33" s="32"/>
      <c r="Y33" s="32"/>
      <c r="Z33" s="32"/>
      <c r="AA33" s="32"/>
      <c r="AB33" s="32"/>
      <c r="AC33" s="33">
        <f t="shared" si="1"/>
        <v>24</v>
      </c>
      <c r="AD33" s="73">
        <f t="shared" si="2"/>
        <v>24</v>
      </c>
      <c r="AE33" s="76">
        <v>5</v>
      </c>
      <c r="AF33" s="76">
        <f>AE33</f>
        <v>5</v>
      </c>
      <c r="AG33">
        <f>IF(L33&gt;$AH$6,1,0)</f>
        <v>0</v>
      </c>
    </row>
    <row r="34" spans="1:33" ht="19.5" customHeight="1">
      <c r="A34" s="35">
        <v>29</v>
      </c>
      <c r="B34" s="35" t="s">
        <v>85</v>
      </c>
      <c r="C34" s="35" t="s">
        <v>82</v>
      </c>
      <c r="D34" s="35" t="s">
        <v>202</v>
      </c>
      <c r="E34" s="35" t="s">
        <v>48</v>
      </c>
      <c r="F34" s="49"/>
      <c r="G34" s="49"/>
      <c r="H34" s="49"/>
      <c r="I34" s="49"/>
      <c r="J34" s="49"/>
      <c r="K34" s="49"/>
      <c r="L34" s="47">
        <f t="shared" si="0"/>
        <v>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>
        <f t="shared" si="1"/>
        <v>0</v>
      </c>
      <c r="AD34" s="73">
        <f t="shared" si="2"/>
        <v>0</v>
      </c>
      <c r="AE34" s="76">
        <v>25</v>
      </c>
      <c r="AF34" s="76">
        <v>48</v>
      </c>
      <c r="AG34">
        <v>2</v>
      </c>
    </row>
    <row r="35" spans="1:33" ht="19.5" customHeight="1">
      <c r="A35" s="35">
        <v>30</v>
      </c>
      <c r="B35" s="35" t="s">
        <v>85</v>
      </c>
      <c r="C35" s="35" t="s">
        <v>83</v>
      </c>
      <c r="D35" s="35" t="s">
        <v>202</v>
      </c>
      <c r="E35" s="35" t="s">
        <v>48</v>
      </c>
      <c r="F35" s="49">
        <v>0</v>
      </c>
      <c r="G35" s="49">
        <v>37</v>
      </c>
      <c r="H35" s="49">
        <v>0</v>
      </c>
      <c r="I35" s="49">
        <v>1</v>
      </c>
      <c r="J35" s="49">
        <v>38</v>
      </c>
      <c r="K35" s="49">
        <v>33</v>
      </c>
      <c r="L35" s="47">
        <f t="shared" si="0"/>
        <v>0.04274305555555555</v>
      </c>
      <c r="M35" s="32"/>
      <c r="N35" s="32">
        <v>1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3">
        <f t="shared" si="1"/>
        <v>1</v>
      </c>
      <c r="AD35" s="73">
        <f t="shared" si="2"/>
        <v>1</v>
      </c>
      <c r="AE35" s="76">
        <v>19</v>
      </c>
      <c r="AF35" s="76">
        <f aca="true" t="shared" si="5" ref="AF35:AF42">AE35</f>
        <v>19</v>
      </c>
      <c r="AG35">
        <f aca="true" t="shared" si="6" ref="AG35:AG42">IF(L35&gt;$AH$6,1,0)</f>
        <v>0</v>
      </c>
    </row>
    <row r="36" spans="1:33" ht="19.5" customHeight="1">
      <c r="A36" s="35">
        <v>31</v>
      </c>
      <c r="B36" s="35" t="s">
        <v>36</v>
      </c>
      <c r="C36" s="35" t="s">
        <v>84</v>
      </c>
      <c r="D36" s="35" t="s">
        <v>202</v>
      </c>
      <c r="E36" s="35" t="s">
        <v>48</v>
      </c>
      <c r="F36" s="49">
        <v>0</v>
      </c>
      <c r="G36" s="49">
        <v>49</v>
      </c>
      <c r="H36" s="49">
        <v>0</v>
      </c>
      <c r="I36" s="49">
        <v>2</v>
      </c>
      <c r="J36" s="49">
        <v>52</v>
      </c>
      <c r="K36" s="49">
        <v>0</v>
      </c>
      <c r="L36" s="47">
        <f t="shared" si="0"/>
        <v>0.08541666666666667</v>
      </c>
      <c r="M36" s="32"/>
      <c r="N36" s="32">
        <v>1</v>
      </c>
      <c r="O36" s="32"/>
      <c r="P36" s="32"/>
      <c r="Q36" s="32"/>
      <c r="R36" s="32">
        <v>1</v>
      </c>
      <c r="S36" s="32"/>
      <c r="T36" s="32"/>
      <c r="U36" s="32"/>
      <c r="V36" s="32">
        <v>1</v>
      </c>
      <c r="W36" s="32">
        <v>1</v>
      </c>
      <c r="X36" s="32"/>
      <c r="Y36" s="32">
        <v>1</v>
      </c>
      <c r="Z36" s="32"/>
      <c r="AA36" s="32"/>
      <c r="AB36" s="32">
        <v>1</v>
      </c>
      <c r="AC36" s="33">
        <f t="shared" si="1"/>
        <v>34</v>
      </c>
      <c r="AD36" s="73">
        <f t="shared" si="2"/>
        <v>29.499999999999986</v>
      </c>
      <c r="AE36" s="76">
        <v>29</v>
      </c>
      <c r="AF36" s="76">
        <f t="shared" si="5"/>
        <v>29</v>
      </c>
      <c r="AG36">
        <f t="shared" si="6"/>
        <v>1</v>
      </c>
    </row>
    <row r="37" spans="1:33" ht="19.5" customHeight="1">
      <c r="A37" s="35">
        <v>32</v>
      </c>
      <c r="B37" s="35" t="s">
        <v>36</v>
      </c>
      <c r="C37" s="35" t="s">
        <v>87</v>
      </c>
      <c r="D37" s="35" t="s">
        <v>63</v>
      </c>
      <c r="E37" s="35" t="s">
        <v>221</v>
      </c>
      <c r="F37" s="49">
        <v>2</v>
      </c>
      <c r="G37" s="49">
        <v>27</v>
      </c>
      <c r="H37" s="49">
        <v>0</v>
      </c>
      <c r="I37" s="49">
        <v>4</v>
      </c>
      <c r="J37" s="49">
        <v>22</v>
      </c>
      <c r="K37" s="49">
        <v>5</v>
      </c>
      <c r="L37" s="47">
        <f t="shared" si="0"/>
        <v>0.07991898148148145</v>
      </c>
      <c r="M37" s="32"/>
      <c r="N37" s="32">
        <v>1</v>
      </c>
      <c r="O37" s="32">
        <v>1</v>
      </c>
      <c r="P37" s="32"/>
      <c r="Q37" s="32"/>
      <c r="R37" s="32">
        <v>1</v>
      </c>
      <c r="S37" s="32">
        <v>1</v>
      </c>
      <c r="T37" s="32">
        <v>1</v>
      </c>
      <c r="U37" s="32"/>
      <c r="V37" s="32">
        <v>1</v>
      </c>
      <c r="W37" s="32">
        <v>1</v>
      </c>
      <c r="X37" s="32"/>
      <c r="Y37" s="32"/>
      <c r="Z37" s="32"/>
      <c r="AA37" s="32"/>
      <c r="AB37" s="32"/>
      <c r="AC37" s="33">
        <f t="shared" si="1"/>
        <v>32</v>
      </c>
      <c r="AD37" s="73">
        <f t="shared" si="2"/>
        <v>32</v>
      </c>
      <c r="AE37" s="76">
        <v>9</v>
      </c>
      <c r="AF37" s="76">
        <f t="shared" si="5"/>
        <v>9</v>
      </c>
      <c r="AG37">
        <f t="shared" si="6"/>
        <v>0</v>
      </c>
    </row>
    <row r="38" spans="1:33" ht="19.5" customHeight="1">
      <c r="A38" s="35">
        <v>33</v>
      </c>
      <c r="B38" s="35" t="s">
        <v>36</v>
      </c>
      <c r="C38" s="35" t="s">
        <v>88</v>
      </c>
      <c r="D38" s="35" t="s">
        <v>63</v>
      </c>
      <c r="E38" s="35" t="s">
        <v>221</v>
      </c>
      <c r="F38" s="49">
        <v>2</v>
      </c>
      <c r="G38" s="49">
        <v>43</v>
      </c>
      <c r="H38" s="49">
        <v>0</v>
      </c>
      <c r="I38" s="49">
        <v>5</v>
      </c>
      <c r="J38" s="49">
        <v>0</v>
      </c>
      <c r="K38" s="49">
        <v>0</v>
      </c>
      <c r="L38" s="47">
        <f aca="true" t="shared" si="7" ref="L38:L69">TIME(I38,J38,K38)-TIME(F38,G38,H38)</f>
        <v>0.0951388888888889</v>
      </c>
      <c r="M38" s="32"/>
      <c r="N38" s="32">
        <v>1</v>
      </c>
      <c r="O38" s="32"/>
      <c r="P38" s="32"/>
      <c r="Q38" s="32"/>
      <c r="R38" s="32"/>
      <c r="S38" s="32"/>
      <c r="T38" s="32"/>
      <c r="U38" s="32">
        <v>1</v>
      </c>
      <c r="V38" s="32">
        <v>1</v>
      </c>
      <c r="W38" s="32">
        <v>1</v>
      </c>
      <c r="X38" s="32"/>
      <c r="Y38" s="32"/>
      <c r="Z38" s="32"/>
      <c r="AA38" s="32"/>
      <c r="AB38" s="32"/>
      <c r="AC38" s="33">
        <f aca="true" t="shared" si="8" ref="AC38:AC69">M38*M$3+N38*N$3+O38*O$3+P38*P$3+Q38*Q$3+R38*R$3+S38*S$3+T38*T$3+U38*U$3+V38*V$3+W38*W$3+X38*X$3+Y38*Y$3+Z38*AA38+Z38*Z$3+AA38*AA$3+AB38*AB$3</f>
        <v>18</v>
      </c>
      <c r="AD38" s="73">
        <f aca="true" t="shared" si="9" ref="AD38:AD69">IF(L38&gt;TIME(2,,),AC38-(L38-TIME(2,,))*2160,AC38)</f>
        <v>-7.500000000000028</v>
      </c>
      <c r="AE38" s="76">
        <v>34</v>
      </c>
      <c r="AF38" s="76">
        <f t="shared" si="5"/>
        <v>34</v>
      </c>
      <c r="AG38">
        <f t="shared" si="6"/>
        <v>1</v>
      </c>
    </row>
    <row r="39" spans="1:33" ht="19.5" customHeight="1">
      <c r="A39" s="35">
        <v>34</v>
      </c>
      <c r="B39" s="35" t="s">
        <v>36</v>
      </c>
      <c r="C39" s="35" t="s">
        <v>89</v>
      </c>
      <c r="D39" s="35" t="s">
        <v>202</v>
      </c>
      <c r="E39" s="35" t="s">
        <v>48</v>
      </c>
      <c r="F39" s="49">
        <v>1</v>
      </c>
      <c r="G39" s="49">
        <v>23</v>
      </c>
      <c r="H39" s="49">
        <v>0</v>
      </c>
      <c r="I39" s="49">
        <v>3</v>
      </c>
      <c r="J39" s="49">
        <v>15</v>
      </c>
      <c r="K39" s="49">
        <v>4</v>
      </c>
      <c r="L39" s="47">
        <f t="shared" si="7"/>
        <v>0.0778240740740741</v>
      </c>
      <c r="M39" s="32"/>
      <c r="N39" s="32"/>
      <c r="O39" s="32">
        <v>1</v>
      </c>
      <c r="P39" s="32"/>
      <c r="Q39" s="32">
        <v>1</v>
      </c>
      <c r="R39" s="32"/>
      <c r="S39" s="32">
        <v>1</v>
      </c>
      <c r="T39" s="32">
        <v>1</v>
      </c>
      <c r="U39" s="32">
        <v>1</v>
      </c>
      <c r="V39" s="32">
        <v>1</v>
      </c>
      <c r="W39" s="32">
        <v>1</v>
      </c>
      <c r="X39" s="32"/>
      <c r="Y39" s="32"/>
      <c r="Z39" s="32"/>
      <c r="AA39" s="32"/>
      <c r="AB39" s="32"/>
      <c r="AC39" s="33">
        <f t="shared" si="8"/>
        <v>33</v>
      </c>
      <c r="AD39" s="73">
        <f t="shared" si="9"/>
        <v>33</v>
      </c>
      <c r="AE39" s="76">
        <v>8</v>
      </c>
      <c r="AF39" s="76">
        <f t="shared" si="5"/>
        <v>8</v>
      </c>
      <c r="AG39">
        <f t="shared" si="6"/>
        <v>0</v>
      </c>
    </row>
    <row r="40" spans="1:33" ht="19.5" customHeight="1">
      <c r="A40" s="35">
        <v>35</v>
      </c>
      <c r="B40" s="35" t="s">
        <v>36</v>
      </c>
      <c r="C40" s="35" t="s">
        <v>90</v>
      </c>
      <c r="D40" s="35" t="s">
        <v>92</v>
      </c>
      <c r="E40" s="35" t="s">
        <v>91</v>
      </c>
      <c r="F40" s="49">
        <v>0</v>
      </c>
      <c r="G40" s="49">
        <v>1</v>
      </c>
      <c r="H40" s="49">
        <v>0</v>
      </c>
      <c r="I40" s="49">
        <v>1</v>
      </c>
      <c r="J40" s="49">
        <v>47</v>
      </c>
      <c r="K40" s="49">
        <v>3</v>
      </c>
      <c r="L40" s="47">
        <f t="shared" si="7"/>
        <v>0.07364583333333334</v>
      </c>
      <c r="M40" s="32"/>
      <c r="N40" s="32">
        <v>1</v>
      </c>
      <c r="O40" s="32">
        <v>1</v>
      </c>
      <c r="P40" s="32">
        <v>1</v>
      </c>
      <c r="Q40" s="32">
        <v>1</v>
      </c>
      <c r="R40" s="32"/>
      <c r="S40" s="32"/>
      <c r="T40" s="32">
        <v>1</v>
      </c>
      <c r="U40" s="32">
        <v>1</v>
      </c>
      <c r="V40" s="32">
        <v>1</v>
      </c>
      <c r="W40" s="32"/>
      <c r="X40" s="32">
        <v>1</v>
      </c>
      <c r="Y40" s="32">
        <v>1</v>
      </c>
      <c r="Z40" s="32"/>
      <c r="AA40" s="32"/>
      <c r="AB40" s="32"/>
      <c r="AC40" s="33">
        <f t="shared" si="8"/>
        <v>40</v>
      </c>
      <c r="AD40" s="73">
        <f t="shared" si="9"/>
        <v>40</v>
      </c>
      <c r="AE40" s="76">
        <v>6</v>
      </c>
      <c r="AF40" s="76">
        <f t="shared" si="5"/>
        <v>6</v>
      </c>
      <c r="AG40">
        <f t="shared" si="6"/>
        <v>0</v>
      </c>
    </row>
    <row r="41" spans="1:33" ht="19.5" customHeight="1">
      <c r="A41" s="35">
        <v>36</v>
      </c>
      <c r="B41" s="35" t="s">
        <v>85</v>
      </c>
      <c r="C41" s="35" t="s">
        <v>93</v>
      </c>
      <c r="D41" s="35" t="s">
        <v>92</v>
      </c>
      <c r="E41" s="35" t="s">
        <v>91</v>
      </c>
      <c r="F41" s="49">
        <v>0</v>
      </c>
      <c r="G41" s="49">
        <v>3</v>
      </c>
      <c r="H41" s="49">
        <v>0</v>
      </c>
      <c r="I41" s="49">
        <v>2</v>
      </c>
      <c r="J41" s="49">
        <v>8</v>
      </c>
      <c r="K41" s="49">
        <v>20</v>
      </c>
      <c r="L41" s="47">
        <f t="shared" si="7"/>
        <v>0.08703703703703702</v>
      </c>
      <c r="M41" s="32"/>
      <c r="N41" s="32">
        <v>1</v>
      </c>
      <c r="O41" s="32">
        <v>1</v>
      </c>
      <c r="P41" s="32"/>
      <c r="Q41" s="32"/>
      <c r="R41" s="32"/>
      <c r="S41" s="32"/>
      <c r="T41" s="32"/>
      <c r="U41" s="32">
        <v>1</v>
      </c>
      <c r="V41" s="32"/>
      <c r="W41" s="32"/>
      <c r="X41" s="32"/>
      <c r="Y41" s="32"/>
      <c r="Z41" s="32"/>
      <c r="AA41" s="32"/>
      <c r="AB41" s="32"/>
      <c r="AC41" s="33">
        <f t="shared" si="8"/>
        <v>9</v>
      </c>
      <c r="AD41" s="73">
        <f t="shared" si="9"/>
        <v>1.0000000000000187</v>
      </c>
      <c r="AE41" s="76">
        <v>22</v>
      </c>
      <c r="AF41" s="76">
        <f t="shared" si="5"/>
        <v>22</v>
      </c>
      <c r="AG41">
        <f t="shared" si="6"/>
        <v>1</v>
      </c>
    </row>
    <row r="42" spans="1:33" ht="19.5" customHeight="1">
      <c r="A42" s="35">
        <v>37</v>
      </c>
      <c r="B42" s="35" t="s">
        <v>36</v>
      </c>
      <c r="C42" s="35" t="s">
        <v>94</v>
      </c>
      <c r="D42" s="35" t="s">
        <v>92</v>
      </c>
      <c r="E42" s="35" t="s">
        <v>91</v>
      </c>
      <c r="F42" s="49">
        <v>1</v>
      </c>
      <c r="G42" s="49">
        <v>39</v>
      </c>
      <c r="H42" s="49">
        <v>0</v>
      </c>
      <c r="I42" s="49">
        <v>4</v>
      </c>
      <c r="J42" s="49">
        <v>28</v>
      </c>
      <c r="K42" s="49">
        <v>56</v>
      </c>
      <c r="L42" s="47">
        <f t="shared" si="7"/>
        <v>0.11800925925925927</v>
      </c>
      <c r="M42" s="32">
        <v>1</v>
      </c>
      <c r="N42" s="32">
        <v>1</v>
      </c>
      <c r="O42" s="32">
        <v>1</v>
      </c>
      <c r="P42" s="32">
        <v>1</v>
      </c>
      <c r="Q42" s="32">
        <v>1</v>
      </c>
      <c r="R42" s="32"/>
      <c r="S42" s="32"/>
      <c r="T42" s="32">
        <v>1</v>
      </c>
      <c r="U42" s="32">
        <v>1</v>
      </c>
      <c r="V42" s="32">
        <v>1</v>
      </c>
      <c r="W42" s="32">
        <v>1</v>
      </c>
      <c r="X42" s="32">
        <v>1</v>
      </c>
      <c r="Y42" s="32">
        <v>1</v>
      </c>
      <c r="Z42" s="32">
        <v>1</v>
      </c>
      <c r="AA42" s="32">
        <v>1</v>
      </c>
      <c r="AB42" s="32">
        <v>1</v>
      </c>
      <c r="AC42" s="33">
        <f t="shared" si="8"/>
        <v>75</v>
      </c>
      <c r="AD42" s="73">
        <f t="shared" si="9"/>
        <v>0.0999999999999659</v>
      </c>
      <c r="AE42" s="76">
        <v>32</v>
      </c>
      <c r="AF42" s="76">
        <f t="shared" si="5"/>
        <v>32</v>
      </c>
      <c r="AG42">
        <f t="shared" si="6"/>
        <v>1</v>
      </c>
    </row>
    <row r="43" spans="1:33" ht="19.5" customHeight="1">
      <c r="A43" s="35">
        <v>38</v>
      </c>
      <c r="B43" s="35" t="s">
        <v>85</v>
      </c>
      <c r="C43" s="35" t="s">
        <v>96</v>
      </c>
      <c r="D43" s="35" t="s">
        <v>205</v>
      </c>
      <c r="E43" s="35" t="s">
        <v>221</v>
      </c>
      <c r="F43" s="49"/>
      <c r="G43" s="49"/>
      <c r="H43" s="49"/>
      <c r="I43" s="49"/>
      <c r="J43" s="49"/>
      <c r="K43" s="49"/>
      <c r="L43" s="47">
        <f t="shared" si="7"/>
        <v>0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>
        <f t="shared" si="8"/>
        <v>0</v>
      </c>
      <c r="AD43" s="73">
        <f t="shared" si="9"/>
        <v>0</v>
      </c>
      <c r="AE43" s="76">
        <v>25</v>
      </c>
      <c r="AF43" s="76">
        <v>48</v>
      </c>
      <c r="AG43">
        <v>2</v>
      </c>
    </row>
    <row r="44" spans="1:33" ht="19.5" customHeight="1">
      <c r="A44" s="35">
        <v>39</v>
      </c>
      <c r="B44" s="35" t="s">
        <v>85</v>
      </c>
      <c r="C44" s="35" t="s">
        <v>95</v>
      </c>
      <c r="D44" s="35" t="s">
        <v>97</v>
      </c>
      <c r="E44" s="35" t="s">
        <v>48</v>
      </c>
      <c r="F44" s="49"/>
      <c r="G44" s="49"/>
      <c r="H44" s="49"/>
      <c r="I44" s="49"/>
      <c r="J44" s="49"/>
      <c r="K44" s="49"/>
      <c r="L44" s="47">
        <f t="shared" si="7"/>
        <v>0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>
        <f t="shared" si="8"/>
        <v>0</v>
      </c>
      <c r="AD44" s="73">
        <f t="shared" si="9"/>
        <v>0</v>
      </c>
      <c r="AE44" s="76">
        <v>25</v>
      </c>
      <c r="AF44" s="76">
        <v>48</v>
      </c>
      <c r="AG44">
        <v>2</v>
      </c>
    </row>
    <row r="45" spans="1:33" ht="19.5" customHeight="1">
      <c r="A45" s="35">
        <v>40</v>
      </c>
      <c r="B45" s="35" t="s">
        <v>36</v>
      </c>
      <c r="C45" s="35" t="s">
        <v>98</v>
      </c>
      <c r="D45" s="35" t="s">
        <v>100</v>
      </c>
      <c r="E45" s="35" t="s">
        <v>91</v>
      </c>
      <c r="F45" s="49">
        <v>0</v>
      </c>
      <c r="G45" s="49">
        <v>9</v>
      </c>
      <c r="H45" s="49">
        <v>0</v>
      </c>
      <c r="I45" s="49">
        <v>2</v>
      </c>
      <c r="J45" s="49">
        <v>7</v>
      </c>
      <c r="K45" s="49">
        <v>17</v>
      </c>
      <c r="L45" s="47">
        <f t="shared" si="7"/>
        <v>0.08214120370370369</v>
      </c>
      <c r="M45" s="32">
        <v>1</v>
      </c>
      <c r="N45" s="32">
        <v>1</v>
      </c>
      <c r="O45" s="32">
        <v>1</v>
      </c>
      <c r="P45" s="32">
        <v>1</v>
      </c>
      <c r="Q45" s="32">
        <v>1</v>
      </c>
      <c r="R45" s="32"/>
      <c r="S45" s="32"/>
      <c r="T45" s="32">
        <v>1</v>
      </c>
      <c r="U45" s="32">
        <v>1</v>
      </c>
      <c r="V45" s="32">
        <v>1</v>
      </c>
      <c r="W45" s="32">
        <v>1</v>
      </c>
      <c r="X45" s="32">
        <v>1</v>
      </c>
      <c r="Y45" s="32">
        <v>1</v>
      </c>
      <c r="Z45" s="32"/>
      <c r="AA45" s="32"/>
      <c r="AB45" s="32">
        <v>1</v>
      </c>
      <c r="AC45" s="33">
        <f t="shared" si="8"/>
        <v>57</v>
      </c>
      <c r="AD45" s="73">
        <f t="shared" si="9"/>
        <v>57</v>
      </c>
      <c r="AE45" s="76">
        <v>1</v>
      </c>
      <c r="AF45" s="76">
        <f>AE45</f>
        <v>1</v>
      </c>
      <c r="AG45">
        <f aca="true" t="shared" si="10" ref="AG45:AG60">IF(L45&gt;$AH$6,1,0)</f>
        <v>0</v>
      </c>
    </row>
    <row r="46" spans="1:33" ht="19.5" customHeight="1">
      <c r="A46" s="35">
        <v>41</v>
      </c>
      <c r="B46" s="35" t="s">
        <v>36</v>
      </c>
      <c r="C46" s="35" t="s">
        <v>101</v>
      </c>
      <c r="D46" s="35" t="s">
        <v>100</v>
      </c>
      <c r="E46" s="35" t="s">
        <v>91</v>
      </c>
      <c r="F46" s="49">
        <v>0</v>
      </c>
      <c r="G46" s="49">
        <v>13</v>
      </c>
      <c r="H46" s="49">
        <v>0</v>
      </c>
      <c r="I46" s="49">
        <v>2</v>
      </c>
      <c r="J46" s="49">
        <v>7</v>
      </c>
      <c r="K46" s="49">
        <v>24</v>
      </c>
      <c r="L46" s="47">
        <f t="shared" si="7"/>
        <v>0.07944444444444446</v>
      </c>
      <c r="M46" s="32"/>
      <c r="N46" s="32">
        <v>1</v>
      </c>
      <c r="O46" s="32">
        <v>1</v>
      </c>
      <c r="P46" s="32">
        <v>1</v>
      </c>
      <c r="Q46" s="32">
        <v>1</v>
      </c>
      <c r="R46" s="32"/>
      <c r="S46" s="32"/>
      <c r="T46" s="32">
        <v>1</v>
      </c>
      <c r="U46" s="32">
        <v>1</v>
      </c>
      <c r="V46" s="32">
        <v>1</v>
      </c>
      <c r="W46" s="32">
        <v>1</v>
      </c>
      <c r="X46" s="32">
        <v>1</v>
      </c>
      <c r="Y46" s="32">
        <v>1</v>
      </c>
      <c r="Z46" s="32"/>
      <c r="AA46" s="32"/>
      <c r="AB46" s="32">
        <v>1</v>
      </c>
      <c r="AC46" s="33">
        <f t="shared" si="8"/>
        <v>55</v>
      </c>
      <c r="AD46" s="73">
        <f t="shared" si="9"/>
        <v>55</v>
      </c>
      <c r="AE46" s="76">
        <v>2</v>
      </c>
      <c r="AF46" s="76">
        <f>AE46</f>
        <v>2</v>
      </c>
      <c r="AG46">
        <f t="shared" si="10"/>
        <v>0</v>
      </c>
    </row>
    <row r="47" spans="1:33" ht="19.5" customHeight="1">
      <c r="A47" s="35">
        <v>42</v>
      </c>
      <c r="B47" s="35" t="s">
        <v>85</v>
      </c>
      <c r="C47" s="35" t="s">
        <v>102</v>
      </c>
      <c r="D47" s="35" t="s">
        <v>100</v>
      </c>
      <c r="E47" s="35" t="s">
        <v>91</v>
      </c>
      <c r="F47" s="49">
        <v>0</v>
      </c>
      <c r="G47" s="49">
        <v>11</v>
      </c>
      <c r="H47" s="49">
        <v>0</v>
      </c>
      <c r="I47" s="49">
        <v>1</v>
      </c>
      <c r="J47" s="49">
        <v>33</v>
      </c>
      <c r="K47" s="49">
        <v>45</v>
      </c>
      <c r="L47" s="47">
        <f t="shared" si="7"/>
        <v>0.05746527777777778</v>
      </c>
      <c r="M47" s="32"/>
      <c r="N47" s="32">
        <v>1</v>
      </c>
      <c r="O47" s="32"/>
      <c r="P47" s="32">
        <v>1</v>
      </c>
      <c r="Q47" s="32">
        <v>1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>
        <f t="shared" si="8"/>
        <v>7</v>
      </c>
      <c r="AD47" s="73">
        <f t="shared" si="9"/>
        <v>7</v>
      </c>
      <c r="AE47" s="76">
        <v>15</v>
      </c>
      <c r="AF47" s="76">
        <f>AE47</f>
        <v>15</v>
      </c>
      <c r="AG47">
        <f t="shared" si="10"/>
        <v>0</v>
      </c>
    </row>
    <row r="48" spans="1:33" ht="19.5" customHeight="1">
      <c r="A48" s="35">
        <v>43</v>
      </c>
      <c r="B48" s="35" t="s">
        <v>36</v>
      </c>
      <c r="C48" s="35" t="s">
        <v>103</v>
      </c>
      <c r="D48" s="35" t="s">
        <v>104</v>
      </c>
      <c r="E48" s="35" t="s">
        <v>91</v>
      </c>
      <c r="F48" s="49">
        <v>0</v>
      </c>
      <c r="G48" s="49">
        <v>32</v>
      </c>
      <c r="H48" s="49">
        <v>0</v>
      </c>
      <c r="I48" s="49">
        <v>2</v>
      </c>
      <c r="J48" s="49">
        <v>42</v>
      </c>
      <c r="K48" s="49">
        <v>25</v>
      </c>
      <c r="L48" s="47">
        <f t="shared" si="7"/>
        <v>0.09056712962962962</v>
      </c>
      <c r="M48" s="32"/>
      <c r="N48" s="32">
        <v>1</v>
      </c>
      <c r="O48" s="32">
        <v>1</v>
      </c>
      <c r="P48" s="32"/>
      <c r="Q48" s="32"/>
      <c r="R48" s="32"/>
      <c r="S48" s="32">
        <v>1</v>
      </c>
      <c r="T48" s="32">
        <v>1</v>
      </c>
      <c r="U48" s="32">
        <v>1</v>
      </c>
      <c r="V48" s="32">
        <v>1</v>
      </c>
      <c r="W48" s="32">
        <v>1</v>
      </c>
      <c r="X48" s="32">
        <v>1</v>
      </c>
      <c r="Y48" s="32">
        <v>1</v>
      </c>
      <c r="Z48" s="32">
        <v>1</v>
      </c>
      <c r="AA48" s="32"/>
      <c r="AB48" s="32">
        <v>1</v>
      </c>
      <c r="AC48" s="33">
        <f t="shared" si="8"/>
        <v>60</v>
      </c>
      <c r="AD48" s="73">
        <f t="shared" si="9"/>
        <v>44.37500000000001</v>
      </c>
      <c r="AE48" s="76">
        <v>27</v>
      </c>
      <c r="AF48" s="76">
        <f>AE48</f>
        <v>27</v>
      </c>
      <c r="AG48">
        <f t="shared" si="10"/>
        <v>1</v>
      </c>
    </row>
    <row r="49" spans="1:33" ht="19.5" customHeight="1">
      <c r="A49" s="35">
        <v>44</v>
      </c>
      <c r="B49" s="35" t="s">
        <v>36</v>
      </c>
      <c r="C49" s="35" t="s">
        <v>105</v>
      </c>
      <c r="D49" s="35" t="s">
        <v>104</v>
      </c>
      <c r="E49" s="35" t="s">
        <v>91</v>
      </c>
      <c r="F49" s="49">
        <v>1</v>
      </c>
      <c r="G49" s="49">
        <v>17</v>
      </c>
      <c r="H49" s="49">
        <v>0</v>
      </c>
      <c r="I49" s="49">
        <v>3</v>
      </c>
      <c r="J49" s="49">
        <v>25</v>
      </c>
      <c r="K49" s="49">
        <v>46</v>
      </c>
      <c r="L49" s="47">
        <f t="shared" si="7"/>
        <v>0.0894212962962963</v>
      </c>
      <c r="M49" s="32">
        <v>1</v>
      </c>
      <c r="N49" s="32"/>
      <c r="O49" s="32"/>
      <c r="P49" s="32">
        <v>1</v>
      </c>
      <c r="Q49" s="32">
        <v>1</v>
      </c>
      <c r="R49" s="32"/>
      <c r="S49" s="32"/>
      <c r="T49" s="32"/>
      <c r="U49" s="32"/>
      <c r="V49" s="32">
        <v>1</v>
      </c>
      <c r="W49" s="32"/>
      <c r="X49" s="32"/>
      <c r="Y49" s="32">
        <v>1</v>
      </c>
      <c r="Z49" s="32">
        <v>1</v>
      </c>
      <c r="AA49" s="32"/>
      <c r="AB49" s="32"/>
      <c r="AC49" s="33">
        <f t="shared" si="8"/>
        <v>28</v>
      </c>
      <c r="AD49" s="73">
        <f t="shared" si="9"/>
        <v>14.849999999999973</v>
      </c>
      <c r="AE49" s="76">
        <v>30</v>
      </c>
      <c r="AF49" s="76">
        <f>AE48</f>
        <v>27</v>
      </c>
      <c r="AG49">
        <f t="shared" si="10"/>
        <v>1</v>
      </c>
    </row>
    <row r="50" spans="1:33" ht="19.5" customHeight="1">
      <c r="A50" s="35">
        <v>45</v>
      </c>
      <c r="B50" s="35" t="s">
        <v>85</v>
      </c>
      <c r="C50" s="35" t="s">
        <v>106</v>
      </c>
      <c r="D50" s="35" t="s">
        <v>104</v>
      </c>
      <c r="E50" s="35" t="s">
        <v>91</v>
      </c>
      <c r="F50" s="49">
        <v>0</v>
      </c>
      <c r="G50" s="49">
        <v>36</v>
      </c>
      <c r="H50" s="49">
        <v>0</v>
      </c>
      <c r="I50" s="49">
        <v>2</v>
      </c>
      <c r="J50" s="49">
        <v>32</v>
      </c>
      <c r="K50" s="49">
        <v>0</v>
      </c>
      <c r="L50" s="47">
        <f t="shared" si="7"/>
        <v>0.08055555555555556</v>
      </c>
      <c r="M50" s="32"/>
      <c r="N50" s="32"/>
      <c r="O50" s="32"/>
      <c r="P50" s="32"/>
      <c r="Q50" s="32"/>
      <c r="R50" s="32">
        <v>1</v>
      </c>
      <c r="S50" s="32">
        <v>1</v>
      </c>
      <c r="T50" s="32"/>
      <c r="U50" s="32"/>
      <c r="V50" s="32">
        <v>1</v>
      </c>
      <c r="W50" s="32">
        <v>1</v>
      </c>
      <c r="X50" s="32"/>
      <c r="Y50" s="32"/>
      <c r="Z50" s="32"/>
      <c r="AA50" s="32"/>
      <c r="AB50" s="32"/>
      <c r="AC50" s="33">
        <f t="shared" si="8"/>
        <v>21</v>
      </c>
      <c r="AD50" s="73">
        <f t="shared" si="9"/>
        <v>21</v>
      </c>
      <c r="AE50" s="76">
        <v>6</v>
      </c>
      <c r="AF50" s="76">
        <f aca="true" t="shared" si="11" ref="AF50:AF60">AE50</f>
        <v>6</v>
      </c>
      <c r="AG50">
        <f t="shared" si="10"/>
        <v>0</v>
      </c>
    </row>
    <row r="51" spans="1:33" ht="19.5" customHeight="1">
      <c r="A51" s="35">
        <v>46</v>
      </c>
      <c r="B51" s="35" t="s">
        <v>36</v>
      </c>
      <c r="C51" s="35" t="s">
        <v>107</v>
      </c>
      <c r="D51" s="35" t="s">
        <v>104</v>
      </c>
      <c r="E51" s="35" t="s">
        <v>91</v>
      </c>
      <c r="F51" s="49">
        <v>0</v>
      </c>
      <c r="G51" s="49">
        <v>34</v>
      </c>
      <c r="H51" s="49">
        <v>0</v>
      </c>
      <c r="I51" s="49">
        <v>2</v>
      </c>
      <c r="J51" s="49">
        <v>33</v>
      </c>
      <c r="K51" s="49">
        <v>26</v>
      </c>
      <c r="L51" s="47">
        <f t="shared" si="7"/>
        <v>0.08293981481481481</v>
      </c>
      <c r="M51" s="32"/>
      <c r="N51" s="32"/>
      <c r="O51" s="32"/>
      <c r="P51" s="32">
        <v>1</v>
      </c>
      <c r="Q51" s="32">
        <v>1</v>
      </c>
      <c r="R51" s="32"/>
      <c r="S51" s="32"/>
      <c r="T51" s="32"/>
      <c r="U51" s="32"/>
      <c r="V51" s="32">
        <v>1</v>
      </c>
      <c r="W51" s="32"/>
      <c r="X51" s="32">
        <v>1</v>
      </c>
      <c r="Y51" s="32">
        <v>1</v>
      </c>
      <c r="Z51" s="32"/>
      <c r="AA51" s="32"/>
      <c r="AB51" s="32">
        <v>1</v>
      </c>
      <c r="AC51" s="33">
        <f t="shared" si="8"/>
        <v>32</v>
      </c>
      <c r="AD51" s="73">
        <f t="shared" si="9"/>
        <v>32</v>
      </c>
      <c r="AE51" s="76">
        <v>10</v>
      </c>
      <c r="AF51" s="76">
        <f t="shared" si="11"/>
        <v>10</v>
      </c>
      <c r="AG51">
        <f t="shared" si="10"/>
        <v>0</v>
      </c>
    </row>
    <row r="52" spans="1:33" ht="19.5" customHeight="1">
      <c r="A52" s="35">
        <v>47</v>
      </c>
      <c r="B52" s="35" t="s">
        <v>36</v>
      </c>
      <c r="C52" s="35" t="s">
        <v>108</v>
      </c>
      <c r="D52" s="35" t="s">
        <v>104</v>
      </c>
      <c r="E52" s="35" t="s">
        <v>91</v>
      </c>
      <c r="F52" s="49">
        <v>1</v>
      </c>
      <c r="G52" s="49">
        <v>24</v>
      </c>
      <c r="H52" s="49">
        <v>0</v>
      </c>
      <c r="I52" s="49">
        <v>3</v>
      </c>
      <c r="J52" s="49">
        <v>7</v>
      </c>
      <c r="K52" s="49">
        <v>51</v>
      </c>
      <c r="L52" s="47">
        <f t="shared" si="7"/>
        <v>0.07211805555555556</v>
      </c>
      <c r="M52" s="32">
        <v>1</v>
      </c>
      <c r="N52" s="32">
        <v>1</v>
      </c>
      <c r="O52" s="32">
        <v>1</v>
      </c>
      <c r="P52" s="32">
        <v>1</v>
      </c>
      <c r="Q52" s="32">
        <v>1</v>
      </c>
      <c r="R52" s="32"/>
      <c r="S52" s="32">
        <v>1</v>
      </c>
      <c r="T52" s="32">
        <v>1</v>
      </c>
      <c r="U52" s="32">
        <v>1</v>
      </c>
      <c r="V52" s="32"/>
      <c r="W52" s="32"/>
      <c r="X52" s="32"/>
      <c r="Y52" s="32"/>
      <c r="Z52" s="32"/>
      <c r="AA52" s="32"/>
      <c r="AB52" s="32"/>
      <c r="AC52" s="33">
        <f t="shared" si="8"/>
        <v>27</v>
      </c>
      <c r="AD52" s="73">
        <f t="shared" si="9"/>
        <v>27</v>
      </c>
      <c r="AE52" s="76">
        <v>12</v>
      </c>
      <c r="AF52" s="76">
        <f t="shared" si="11"/>
        <v>12</v>
      </c>
      <c r="AG52">
        <f t="shared" si="10"/>
        <v>0</v>
      </c>
    </row>
    <row r="53" spans="1:33" ht="19.5" customHeight="1">
      <c r="A53" s="35">
        <v>48</v>
      </c>
      <c r="B53" s="35" t="s">
        <v>36</v>
      </c>
      <c r="C53" s="35" t="s">
        <v>109</v>
      </c>
      <c r="D53" s="35" t="s">
        <v>110</v>
      </c>
      <c r="E53" s="35" t="s">
        <v>48</v>
      </c>
      <c r="F53" s="49">
        <v>2</v>
      </c>
      <c r="G53" s="49">
        <v>33</v>
      </c>
      <c r="H53" s="49">
        <v>0</v>
      </c>
      <c r="I53" s="49">
        <v>4</v>
      </c>
      <c r="J53" s="49">
        <v>1</v>
      </c>
      <c r="K53" s="49">
        <v>22</v>
      </c>
      <c r="L53" s="47">
        <f t="shared" si="7"/>
        <v>0.061365740740740735</v>
      </c>
      <c r="M53" s="32"/>
      <c r="N53" s="32"/>
      <c r="O53" s="32"/>
      <c r="P53" s="32"/>
      <c r="Q53" s="32"/>
      <c r="R53" s="32"/>
      <c r="S53" s="32"/>
      <c r="T53" s="32"/>
      <c r="U53" s="32"/>
      <c r="V53" s="32">
        <v>1</v>
      </c>
      <c r="W53" s="32"/>
      <c r="X53" s="32">
        <v>1</v>
      </c>
      <c r="Y53" s="32">
        <v>1</v>
      </c>
      <c r="Z53" s="32"/>
      <c r="AA53" s="32"/>
      <c r="AB53" s="32"/>
      <c r="AC53" s="33">
        <f t="shared" si="8"/>
        <v>18</v>
      </c>
      <c r="AD53" s="73">
        <f t="shared" si="9"/>
        <v>18</v>
      </c>
      <c r="AE53" s="76">
        <v>16</v>
      </c>
      <c r="AF53" s="76">
        <f t="shared" si="11"/>
        <v>16</v>
      </c>
      <c r="AG53">
        <f t="shared" si="10"/>
        <v>0</v>
      </c>
    </row>
    <row r="54" spans="1:33" ht="19.5" customHeight="1">
      <c r="A54" s="35">
        <v>49</v>
      </c>
      <c r="B54" s="35" t="s">
        <v>85</v>
      </c>
      <c r="C54" s="35" t="s">
        <v>111</v>
      </c>
      <c r="D54" s="35" t="s">
        <v>110</v>
      </c>
      <c r="E54" s="35" t="s">
        <v>48</v>
      </c>
      <c r="F54" s="49">
        <v>2</v>
      </c>
      <c r="G54" s="49">
        <v>31</v>
      </c>
      <c r="H54" s="49">
        <v>0</v>
      </c>
      <c r="I54" s="49">
        <v>4</v>
      </c>
      <c r="J54" s="49">
        <v>38</v>
      </c>
      <c r="K54" s="49">
        <v>50</v>
      </c>
      <c r="L54" s="47">
        <f t="shared" si="7"/>
        <v>0.08877314814814814</v>
      </c>
      <c r="M54" s="32">
        <v>1</v>
      </c>
      <c r="N54" s="32"/>
      <c r="O54" s="32"/>
      <c r="P54" s="32"/>
      <c r="Q54" s="32">
        <v>1</v>
      </c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>
        <f t="shared" si="8"/>
        <v>5</v>
      </c>
      <c r="AD54" s="73">
        <f t="shared" si="9"/>
        <v>-6.749999999999998</v>
      </c>
      <c r="AE54" s="76">
        <v>23</v>
      </c>
      <c r="AF54" s="76">
        <f t="shared" si="11"/>
        <v>23</v>
      </c>
      <c r="AG54">
        <f t="shared" si="10"/>
        <v>1</v>
      </c>
    </row>
    <row r="55" spans="1:33" ht="19.5" customHeight="1">
      <c r="A55" s="35">
        <v>50</v>
      </c>
      <c r="B55" s="35" t="s">
        <v>36</v>
      </c>
      <c r="C55" s="35" t="s">
        <v>112</v>
      </c>
      <c r="D55" s="35" t="s">
        <v>110</v>
      </c>
      <c r="E55" s="35" t="s">
        <v>48</v>
      </c>
      <c r="F55" s="49">
        <v>2</v>
      </c>
      <c r="G55" s="49">
        <v>32</v>
      </c>
      <c r="H55" s="49">
        <v>0</v>
      </c>
      <c r="I55" s="49">
        <v>4</v>
      </c>
      <c r="J55" s="49">
        <v>10</v>
      </c>
      <c r="K55" s="49">
        <v>10</v>
      </c>
      <c r="L55" s="47">
        <f t="shared" si="7"/>
        <v>0.0681712962962963</v>
      </c>
      <c r="M55" s="32"/>
      <c r="N55" s="32"/>
      <c r="O55" s="32"/>
      <c r="P55" s="32">
        <v>1</v>
      </c>
      <c r="Q55" s="32">
        <v>1</v>
      </c>
      <c r="R55" s="32"/>
      <c r="S55" s="32"/>
      <c r="T55" s="32"/>
      <c r="U55" s="32"/>
      <c r="V55" s="32"/>
      <c r="W55" s="32">
        <v>1</v>
      </c>
      <c r="X55" s="32"/>
      <c r="Y55" s="32"/>
      <c r="Z55" s="32"/>
      <c r="AA55" s="32"/>
      <c r="AB55" s="32"/>
      <c r="AC55" s="33">
        <f t="shared" si="8"/>
        <v>13</v>
      </c>
      <c r="AD55" s="73">
        <f t="shared" si="9"/>
        <v>13</v>
      </c>
      <c r="AE55" s="76">
        <v>21</v>
      </c>
      <c r="AF55" s="76">
        <f t="shared" si="11"/>
        <v>21</v>
      </c>
      <c r="AG55">
        <f t="shared" si="10"/>
        <v>0</v>
      </c>
    </row>
    <row r="56" spans="1:33" ht="19.5" customHeight="1">
      <c r="A56" s="35">
        <v>51</v>
      </c>
      <c r="B56" s="35" t="s">
        <v>36</v>
      </c>
      <c r="C56" s="35" t="s">
        <v>113</v>
      </c>
      <c r="D56" s="35" t="s">
        <v>100</v>
      </c>
      <c r="E56" s="35" t="s">
        <v>91</v>
      </c>
      <c r="F56" s="49">
        <v>0</v>
      </c>
      <c r="G56" s="49">
        <v>19</v>
      </c>
      <c r="H56" s="49">
        <v>0</v>
      </c>
      <c r="I56" s="49">
        <v>2</v>
      </c>
      <c r="J56" s="49">
        <v>7</v>
      </c>
      <c r="K56" s="49">
        <v>55</v>
      </c>
      <c r="L56" s="47">
        <f t="shared" si="7"/>
        <v>0.07563657407407409</v>
      </c>
      <c r="M56" s="32"/>
      <c r="N56" s="32">
        <v>1</v>
      </c>
      <c r="O56" s="32">
        <v>1</v>
      </c>
      <c r="P56" s="32"/>
      <c r="Q56" s="32"/>
      <c r="R56" s="32"/>
      <c r="S56" s="32"/>
      <c r="T56" s="32">
        <v>1</v>
      </c>
      <c r="U56" s="32">
        <v>1</v>
      </c>
      <c r="V56" s="32">
        <v>1</v>
      </c>
      <c r="W56" s="32">
        <v>1</v>
      </c>
      <c r="X56" s="32"/>
      <c r="Y56" s="32"/>
      <c r="Z56" s="32"/>
      <c r="AA56" s="32"/>
      <c r="AB56" s="32"/>
      <c r="AC56" s="33">
        <f t="shared" si="8"/>
        <v>28</v>
      </c>
      <c r="AD56" s="73">
        <f t="shared" si="9"/>
        <v>28</v>
      </c>
      <c r="AE56" s="76">
        <v>11</v>
      </c>
      <c r="AF56" s="76">
        <f t="shared" si="11"/>
        <v>11</v>
      </c>
      <c r="AG56">
        <f t="shared" si="10"/>
        <v>0</v>
      </c>
    </row>
    <row r="57" spans="1:33" ht="19.5" customHeight="1">
      <c r="A57" s="35">
        <v>52</v>
      </c>
      <c r="B57" s="35" t="s">
        <v>36</v>
      </c>
      <c r="C57" s="35" t="s">
        <v>114</v>
      </c>
      <c r="D57" s="35" t="s">
        <v>115</v>
      </c>
      <c r="E57" s="35" t="s">
        <v>91</v>
      </c>
      <c r="F57" s="49">
        <v>3</v>
      </c>
      <c r="G57" s="49">
        <v>17</v>
      </c>
      <c r="H57" s="49">
        <v>0</v>
      </c>
      <c r="I57" s="49">
        <v>3</v>
      </c>
      <c r="J57" s="49">
        <v>45</v>
      </c>
      <c r="K57" s="49">
        <v>30</v>
      </c>
      <c r="L57" s="47">
        <f t="shared" si="7"/>
        <v>0.01979166666666668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>
        <f t="shared" si="8"/>
        <v>0</v>
      </c>
      <c r="AD57" s="73">
        <f t="shared" si="9"/>
        <v>0</v>
      </c>
      <c r="AE57" s="76">
        <v>25</v>
      </c>
      <c r="AF57" s="76">
        <f t="shared" si="11"/>
        <v>25</v>
      </c>
      <c r="AG57">
        <f t="shared" si="10"/>
        <v>0</v>
      </c>
    </row>
    <row r="58" spans="1:33" ht="19.5" customHeight="1">
      <c r="A58" s="35">
        <v>53</v>
      </c>
      <c r="B58" s="35" t="s">
        <v>36</v>
      </c>
      <c r="C58" s="35" t="s">
        <v>116</v>
      </c>
      <c r="D58" s="35" t="s">
        <v>115</v>
      </c>
      <c r="E58" s="35" t="s">
        <v>91</v>
      </c>
      <c r="F58" s="49">
        <v>3</v>
      </c>
      <c r="G58" s="49">
        <v>17</v>
      </c>
      <c r="H58" s="49">
        <v>0</v>
      </c>
      <c r="I58" s="49">
        <v>3</v>
      </c>
      <c r="J58" s="49">
        <v>45</v>
      </c>
      <c r="K58" s="49">
        <v>30</v>
      </c>
      <c r="L58" s="47">
        <f t="shared" si="7"/>
        <v>0.01979166666666668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>
        <f t="shared" si="8"/>
        <v>0</v>
      </c>
      <c r="AD58" s="73">
        <f t="shared" si="9"/>
        <v>0</v>
      </c>
      <c r="AE58" s="76">
        <v>26</v>
      </c>
      <c r="AF58" s="76">
        <f t="shared" si="11"/>
        <v>26</v>
      </c>
      <c r="AG58">
        <f t="shared" si="10"/>
        <v>0</v>
      </c>
    </row>
    <row r="59" spans="1:33" ht="19.5" customHeight="1">
      <c r="A59" s="35">
        <v>54</v>
      </c>
      <c r="B59" s="35" t="s">
        <v>36</v>
      </c>
      <c r="C59" s="35" t="s">
        <v>117</v>
      </c>
      <c r="D59" s="35" t="s">
        <v>92</v>
      </c>
      <c r="E59" s="35" t="s">
        <v>91</v>
      </c>
      <c r="F59" s="49">
        <v>1</v>
      </c>
      <c r="G59" s="49">
        <v>21</v>
      </c>
      <c r="H59" s="49">
        <v>0</v>
      </c>
      <c r="I59" s="49">
        <v>2</v>
      </c>
      <c r="J59" s="49">
        <v>39</v>
      </c>
      <c r="K59" s="49">
        <v>40</v>
      </c>
      <c r="L59" s="47">
        <f t="shared" si="7"/>
        <v>0.05462962962962962</v>
      </c>
      <c r="M59" s="32">
        <v>1</v>
      </c>
      <c r="N59" s="32">
        <v>1</v>
      </c>
      <c r="O59" s="32"/>
      <c r="P59" s="32">
        <v>1</v>
      </c>
      <c r="Q59" s="32">
        <v>1</v>
      </c>
      <c r="R59" s="32"/>
      <c r="S59" s="32"/>
      <c r="T59" s="32"/>
      <c r="U59" s="32"/>
      <c r="V59" s="32"/>
      <c r="W59" s="32">
        <v>1</v>
      </c>
      <c r="X59" s="32"/>
      <c r="Y59" s="32"/>
      <c r="Z59" s="32"/>
      <c r="AA59" s="32"/>
      <c r="AB59" s="32"/>
      <c r="AC59" s="33">
        <f t="shared" si="8"/>
        <v>16</v>
      </c>
      <c r="AD59" s="73">
        <f t="shared" si="9"/>
        <v>16</v>
      </c>
      <c r="AE59" s="76">
        <v>20</v>
      </c>
      <c r="AF59" s="76">
        <f t="shared" si="11"/>
        <v>20</v>
      </c>
      <c r="AG59">
        <f t="shared" si="10"/>
        <v>0</v>
      </c>
    </row>
    <row r="60" spans="1:33" ht="19.5" customHeight="1">
      <c r="A60" s="35">
        <v>55</v>
      </c>
      <c r="B60" s="35" t="s">
        <v>36</v>
      </c>
      <c r="C60" s="35" t="s">
        <v>118</v>
      </c>
      <c r="D60" s="35" t="s">
        <v>100</v>
      </c>
      <c r="E60" s="35" t="s">
        <v>99</v>
      </c>
      <c r="F60" s="49">
        <v>0</v>
      </c>
      <c r="G60" s="49">
        <v>24</v>
      </c>
      <c r="H60" s="49">
        <v>0</v>
      </c>
      <c r="I60" s="49">
        <v>1</v>
      </c>
      <c r="J60" s="49">
        <v>19</v>
      </c>
      <c r="K60" s="49">
        <v>53</v>
      </c>
      <c r="L60" s="47">
        <f t="shared" si="7"/>
        <v>0.03880787037037037</v>
      </c>
      <c r="M60" s="32"/>
      <c r="N60" s="32"/>
      <c r="O60" s="32"/>
      <c r="P60" s="32">
        <v>1</v>
      </c>
      <c r="Q60" s="32">
        <v>1</v>
      </c>
      <c r="R60" s="32"/>
      <c r="S60" s="32"/>
      <c r="T60" s="32"/>
      <c r="U60" s="32"/>
      <c r="V60" s="32"/>
      <c r="W60" s="32">
        <v>1</v>
      </c>
      <c r="X60" s="32"/>
      <c r="Y60" s="32"/>
      <c r="Z60" s="32"/>
      <c r="AA60" s="32"/>
      <c r="AB60" s="32"/>
      <c r="AC60" s="33">
        <f t="shared" si="8"/>
        <v>13</v>
      </c>
      <c r="AD60" s="73">
        <f t="shared" si="9"/>
        <v>13</v>
      </c>
      <c r="AE60" s="76">
        <v>22</v>
      </c>
      <c r="AF60" s="76">
        <f t="shared" si="11"/>
        <v>22</v>
      </c>
      <c r="AG60">
        <f t="shared" si="10"/>
        <v>0</v>
      </c>
    </row>
    <row r="61" spans="1:33" ht="19.5" customHeight="1">
      <c r="A61" s="35">
        <v>56</v>
      </c>
      <c r="B61" s="35" t="s">
        <v>36</v>
      </c>
      <c r="C61" s="35" t="s">
        <v>119</v>
      </c>
      <c r="D61" s="35" t="s">
        <v>115</v>
      </c>
      <c r="E61" s="35" t="s">
        <v>91</v>
      </c>
      <c r="F61" s="49"/>
      <c r="G61" s="49"/>
      <c r="H61" s="49"/>
      <c r="I61" s="49"/>
      <c r="J61" s="49"/>
      <c r="K61" s="49"/>
      <c r="L61" s="47">
        <f t="shared" si="7"/>
        <v>0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>
        <f t="shared" si="8"/>
        <v>0</v>
      </c>
      <c r="AD61" s="73">
        <f t="shared" si="9"/>
        <v>0</v>
      </c>
      <c r="AE61" s="76">
        <v>38</v>
      </c>
      <c r="AF61" s="76">
        <v>75</v>
      </c>
      <c r="AG61">
        <v>2</v>
      </c>
    </row>
    <row r="62" spans="1:33" ht="19.5" customHeight="1">
      <c r="A62" s="35">
        <v>57</v>
      </c>
      <c r="B62" s="35" t="s">
        <v>36</v>
      </c>
      <c r="C62" s="35" t="s">
        <v>120</v>
      </c>
      <c r="D62" s="35" t="s">
        <v>115</v>
      </c>
      <c r="E62" s="35" t="s">
        <v>91</v>
      </c>
      <c r="F62" s="49"/>
      <c r="G62" s="49"/>
      <c r="H62" s="49"/>
      <c r="I62" s="49"/>
      <c r="J62" s="49"/>
      <c r="K62" s="49"/>
      <c r="L62" s="47">
        <f t="shared" si="7"/>
        <v>0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>
        <f t="shared" si="8"/>
        <v>0</v>
      </c>
      <c r="AD62" s="73">
        <f t="shared" si="9"/>
        <v>0</v>
      </c>
      <c r="AE62" s="76">
        <v>38</v>
      </c>
      <c r="AF62" s="76">
        <v>75</v>
      </c>
      <c r="AG62">
        <v>2</v>
      </c>
    </row>
    <row r="63" spans="1:33" ht="19.5" customHeight="1">
      <c r="A63" s="35">
        <v>58</v>
      </c>
      <c r="B63" s="35" t="s">
        <v>85</v>
      </c>
      <c r="C63" s="35" t="s">
        <v>121</v>
      </c>
      <c r="D63" s="35" t="s">
        <v>115</v>
      </c>
      <c r="E63" s="35" t="s">
        <v>91</v>
      </c>
      <c r="F63" s="49"/>
      <c r="G63" s="49"/>
      <c r="H63" s="49"/>
      <c r="I63" s="49"/>
      <c r="J63" s="49"/>
      <c r="K63" s="49"/>
      <c r="L63" s="47">
        <f t="shared" si="7"/>
        <v>0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>
        <f t="shared" si="8"/>
        <v>0</v>
      </c>
      <c r="AD63" s="73">
        <f t="shared" si="9"/>
        <v>0</v>
      </c>
      <c r="AE63" s="76">
        <v>25</v>
      </c>
      <c r="AF63" s="76">
        <v>48</v>
      </c>
      <c r="AG63">
        <v>2</v>
      </c>
    </row>
    <row r="64" spans="1:33" ht="19.5" customHeight="1">
      <c r="A64" s="35">
        <v>59</v>
      </c>
      <c r="B64" s="35" t="s">
        <v>36</v>
      </c>
      <c r="C64" s="35" t="s">
        <v>122</v>
      </c>
      <c r="D64" s="35" t="s">
        <v>115</v>
      </c>
      <c r="E64" s="35" t="s">
        <v>91</v>
      </c>
      <c r="F64" s="49">
        <v>1</v>
      </c>
      <c r="G64" s="49">
        <v>48</v>
      </c>
      <c r="H64" s="49">
        <v>0</v>
      </c>
      <c r="I64" s="49">
        <v>3</v>
      </c>
      <c r="J64" s="49">
        <v>49</v>
      </c>
      <c r="K64" s="49">
        <v>42</v>
      </c>
      <c r="L64" s="47">
        <f t="shared" si="7"/>
        <v>0.08451388888888887</v>
      </c>
      <c r="M64" s="32"/>
      <c r="N64" s="32">
        <v>1</v>
      </c>
      <c r="O64" s="32"/>
      <c r="P64" s="32"/>
      <c r="Q64" s="32"/>
      <c r="R64" s="32"/>
      <c r="S64" s="32">
        <v>1</v>
      </c>
      <c r="T64" s="32"/>
      <c r="U64" s="32"/>
      <c r="V64" s="32"/>
      <c r="W64" s="32"/>
      <c r="X64" s="32"/>
      <c r="Y64" s="32"/>
      <c r="Z64" s="32"/>
      <c r="AA64" s="32"/>
      <c r="AB64" s="32"/>
      <c r="AC64" s="33">
        <f t="shared" si="8"/>
        <v>4</v>
      </c>
      <c r="AD64" s="73">
        <f t="shared" si="9"/>
        <v>1.450000000000021</v>
      </c>
      <c r="AE64" s="76">
        <v>31</v>
      </c>
      <c r="AF64" s="76">
        <f>AE64</f>
        <v>31</v>
      </c>
      <c r="AG64">
        <f>IF(L64&gt;$AH$6,1,0)</f>
        <v>1</v>
      </c>
    </row>
    <row r="65" spans="1:33" ht="19.5" customHeight="1">
      <c r="A65" s="35">
        <v>60</v>
      </c>
      <c r="B65" s="35" t="s">
        <v>85</v>
      </c>
      <c r="C65" s="35" t="s">
        <v>123</v>
      </c>
      <c r="D65" s="35" t="s">
        <v>115</v>
      </c>
      <c r="E65" s="35" t="s">
        <v>91</v>
      </c>
      <c r="F65" s="49"/>
      <c r="G65" s="49"/>
      <c r="H65" s="49"/>
      <c r="I65" s="49"/>
      <c r="J65" s="49"/>
      <c r="K65" s="49"/>
      <c r="L65" s="47">
        <f t="shared" si="7"/>
        <v>0</v>
      </c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3">
        <f t="shared" si="8"/>
        <v>0</v>
      </c>
      <c r="AD65" s="73">
        <f t="shared" si="9"/>
        <v>0</v>
      </c>
      <c r="AE65" s="76">
        <v>25</v>
      </c>
      <c r="AF65" s="76">
        <v>48</v>
      </c>
      <c r="AG65">
        <v>2</v>
      </c>
    </row>
    <row r="66" spans="1:33" ht="19.5" customHeight="1">
      <c r="A66" s="35">
        <v>61</v>
      </c>
      <c r="B66" s="35" t="s">
        <v>85</v>
      </c>
      <c r="C66" s="35" t="s">
        <v>124</v>
      </c>
      <c r="D66" s="35" t="s">
        <v>115</v>
      </c>
      <c r="E66" s="35" t="s">
        <v>91</v>
      </c>
      <c r="F66" s="49">
        <v>0</v>
      </c>
      <c r="G66" s="49">
        <v>45</v>
      </c>
      <c r="H66" s="49">
        <v>0</v>
      </c>
      <c r="I66" s="49">
        <v>2</v>
      </c>
      <c r="J66" s="49">
        <v>24</v>
      </c>
      <c r="K66" s="49">
        <v>23</v>
      </c>
      <c r="L66" s="47">
        <f t="shared" si="7"/>
        <v>0.0690162037037037</v>
      </c>
      <c r="M66" s="32"/>
      <c r="N66" s="32">
        <v>1</v>
      </c>
      <c r="O66" s="32"/>
      <c r="P66" s="32"/>
      <c r="Q66" s="32"/>
      <c r="R66" s="32"/>
      <c r="S66" s="32">
        <v>1</v>
      </c>
      <c r="T66" s="32"/>
      <c r="U66" s="32"/>
      <c r="V66" s="32"/>
      <c r="W66" s="32"/>
      <c r="X66" s="32"/>
      <c r="Y66" s="32"/>
      <c r="Z66" s="32"/>
      <c r="AA66" s="32"/>
      <c r="AB66" s="32"/>
      <c r="AC66" s="33">
        <f t="shared" si="8"/>
        <v>4</v>
      </c>
      <c r="AD66" s="73">
        <f t="shared" si="9"/>
        <v>4</v>
      </c>
      <c r="AE66" s="76">
        <v>16</v>
      </c>
      <c r="AF66" s="76">
        <f>AE66</f>
        <v>16</v>
      </c>
      <c r="AG66">
        <f>IF(L66&gt;$AH$6,1,0)</f>
        <v>0</v>
      </c>
    </row>
    <row r="67" spans="1:33" ht="19.5" customHeight="1">
      <c r="A67" s="35">
        <v>62</v>
      </c>
      <c r="B67" s="35" t="s">
        <v>85</v>
      </c>
      <c r="C67" s="35" t="s">
        <v>125</v>
      </c>
      <c r="D67" s="35" t="s">
        <v>115</v>
      </c>
      <c r="E67" s="35" t="s">
        <v>91</v>
      </c>
      <c r="F67" s="49">
        <v>0</v>
      </c>
      <c r="G67" s="49">
        <v>43</v>
      </c>
      <c r="H67" s="49">
        <v>0</v>
      </c>
      <c r="I67" s="49">
        <v>2</v>
      </c>
      <c r="J67" s="49">
        <v>24</v>
      </c>
      <c r="K67" s="49">
        <v>23</v>
      </c>
      <c r="L67" s="47">
        <f t="shared" si="7"/>
        <v>0.07040509259259259</v>
      </c>
      <c r="M67" s="32"/>
      <c r="N67" s="32">
        <v>1</v>
      </c>
      <c r="O67" s="32"/>
      <c r="P67" s="32"/>
      <c r="Q67" s="32"/>
      <c r="R67" s="32"/>
      <c r="S67" s="32">
        <v>1</v>
      </c>
      <c r="T67" s="32"/>
      <c r="U67" s="32"/>
      <c r="V67" s="32"/>
      <c r="W67" s="32"/>
      <c r="X67" s="32"/>
      <c r="Y67" s="32"/>
      <c r="Z67" s="32"/>
      <c r="AA67" s="32"/>
      <c r="AB67" s="32"/>
      <c r="AC67" s="33">
        <f t="shared" si="8"/>
        <v>4</v>
      </c>
      <c r="AD67" s="73">
        <f t="shared" si="9"/>
        <v>4</v>
      </c>
      <c r="AE67" s="76">
        <v>17</v>
      </c>
      <c r="AF67" s="76">
        <f>AE67</f>
        <v>17</v>
      </c>
      <c r="AG67">
        <f>IF(L67&gt;$AH$6,1,0)</f>
        <v>0</v>
      </c>
    </row>
    <row r="68" spans="1:33" ht="19.5" customHeight="1">
      <c r="A68" s="35">
        <v>63</v>
      </c>
      <c r="B68" s="35" t="s">
        <v>85</v>
      </c>
      <c r="C68" s="35" t="s">
        <v>222</v>
      </c>
      <c r="D68" s="35" t="s">
        <v>92</v>
      </c>
      <c r="E68" s="35" t="s">
        <v>91</v>
      </c>
      <c r="F68" s="49"/>
      <c r="G68" s="49"/>
      <c r="H68" s="49"/>
      <c r="I68" s="49"/>
      <c r="J68" s="49"/>
      <c r="K68" s="49"/>
      <c r="L68" s="47">
        <f t="shared" si="7"/>
        <v>0</v>
      </c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3">
        <f t="shared" si="8"/>
        <v>0</v>
      </c>
      <c r="AD68" s="73">
        <f t="shared" si="9"/>
        <v>0</v>
      </c>
      <c r="AE68" s="76">
        <v>25</v>
      </c>
      <c r="AF68" s="76">
        <v>48</v>
      </c>
      <c r="AG68">
        <v>2</v>
      </c>
    </row>
    <row r="69" spans="1:33" ht="19.5" customHeight="1">
      <c r="A69" s="35">
        <v>64</v>
      </c>
      <c r="B69" s="35" t="s">
        <v>36</v>
      </c>
      <c r="C69" s="35" t="s">
        <v>126</v>
      </c>
      <c r="D69" s="35" t="s">
        <v>97</v>
      </c>
      <c r="E69" s="35" t="s">
        <v>48</v>
      </c>
      <c r="F69" s="49"/>
      <c r="G69" s="49"/>
      <c r="H69" s="49"/>
      <c r="I69" s="49"/>
      <c r="J69" s="49"/>
      <c r="K69" s="49"/>
      <c r="L69" s="47">
        <f t="shared" si="7"/>
        <v>0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3">
        <f t="shared" si="8"/>
        <v>0</v>
      </c>
      <c r="AD69" s="73">
        <f t="shared" si="9"/>
        <v>0</v>
      </c>
      <c r="AE69" s="76">
        <v>38</v>
      </c>
      <c r="AF69" s="76">
        <v>75</v>
      </c>
      <c r="AG69">
        <v>2</v>
      </c>
    </row>
    <row r="70" spans="1:33" ht="19.5" customHeight="1">
      <c r="A70" s="35">
        <v>65</v>
      </c>
      <c r="B70" s="35" t="s">
        <v>85</v>
      </c>
      <c r="C70" s="35" t="s">
        <v>129</v>
      </c>
      <c r="D70" s="35" t="s">
        <v>115</v>
      </c>
      <c r="E70" s="35" t="s">
        <v>91</v>
      </c>
      <c r="F70" s="49"/>
      <c r="G70" s="49"/>
      <c r="H70" s="49"/>
      <c r="I70" s="49"/>
      <c r="J70" s="49"/>
      <c r="K70" s="49"/>
      <c r="L70" s="47">
        <f aca="true" t="shared" si="12" ref="L70:L101">TIME(I70,J70,K70)-TIME(F70,G70,H70)</f>
        <v>0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3">
        <f aca="true" t="shared" si="13" ref="AC70:AC101">M70*M$3+N70*N$3+O70*O$3+P70*P$3+Q70*Q$3+R70*R$3+S70*S$3+T70*T$3+U70*U$3+V70*V$3+W70*W$3+X70*X$3+Y70*Y$3+Z70*AA70+Z70*Z$3+AA70*AA$3+AB70*AB$3</f>
        <v>0</v>
      </c>
      <c r="AD70" s="73">
        <f aca="true" t="shared" si="14" ref="AD70:AD101">IF(L70&gt;TIME(2,,),AC70-(L70-TIME(2,,))*2160,AC70)</f>
        <v>0</v>
      </c>
      <c r="AE70" s="76">
        <v>25</v>
      </c>
      <c r="AF70" s="76">
        <v>48</v>
      </c>
      <c r="AG70">
        <v>2</v>
      </c>
    </row>
    <row r="71" spans="1:33" ht="19.5" customHeight="1">
      <c r="A71" s="35">
        <v>66</v>
      </c>
      <c r="B71" s="35" t="s">
        <v>36</v>
      </c>
      <c r="C71" s="35" t="s">
        <v>128</v>
      </c>
      <c r="D71" s="35" t="s">
        <v>97</v>
      </c>
      <c r="E71" s="35" t="s">
        <v>48</v>
      </c>
      <c r="F71" s="49"/>
      <c r="G71" s="49"/>
      <c r="H71" s="49"/>
      <c r="I71" s="49"/>
      <c r="J71" s="49"/>
      <c r="K71" s="49"/>
      <c r="L71" s="47">
        <f t="shared" si="12"/>
        <v>0</v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3">
        <f t="shared" si="13"/>
        <v>0</v>
      </c>
      <c r="AD71" s="73">
        <f t="shared" si="14"/>
        <v>0</v>
      </c>
      <c r="AE71" s="76">
        <v>38</v>
      </c>
      <c r="AF71" s="76">
        <v>75</v>
      </c>
      <c r="AG71">
        <v>2</v>
      </c>
    </row>
    <row r="72" spans="1:33" ht="19.5" customHeight="1">
      <c r="A72" s="35">
        <v>67</v>
      </c>
      <c r="B72" s="35" t="s">
        <v>36</v>
      </c>
      <c r="C72" s="35" t="s">
        <v>130</v>
      </c>
      <c r="D72" s="35" t="s">
        <v>115</v>
      </c>
      <c r="E72" s="35" t="s">
        <v>91</v>
      </c>
      <c r="F72" s="49">
        <v>2</v>
      </c>
      <c r="G72" s="49">
        <v>4</v>
      </c>
      <c r="H72" s="49">
        <v>0</v>
      </c>
      <c r="I72" s="49">
        <v>4</v>
      </c>
      <c r="J72" s="49">
        <v>11</v>
      </c>
      <c r="K72" s="49">
        <v>57</v>
      </c>
      <c r="L72" s="47">
        <f t="shared" si="12"/>
        <v>0.08885416666666666</v>
      </c>
      <c r="M72" s="32">
        <v>1</v>
      </c>
      <c r="N72" s="32">
        <v>1</v>
      </c>
      <c r="O72" s="32"/>
      <c r="P72" s="32">
        <v>1</v>
      </c>
      <c r="Q72" s="32">
        <v>1</v>
      </c>
      <c r="R72" s="32"/>
      <c r="S72" s="32">
        <v>1</v>
      </c>
      <c r="T72" s="32"/>
      <c r="U72" s="32"/>
      <c r="V72" s="32"/>
      <c r="W72" s="32"/>
      <c r="X72" s="32"/>
      <c r="Y72" s="32"/>
      <c r="Z72" s="32"/>
      <c r="AA72" s="32"/>
      <c r="AB72" s="32"/>
      <c r="AC72" s="33">
        <f t="shared" si="13"/>
        <v>12</v>
      </c>
      <c r="AD72" s="73">
        <f t="shared" si="14"/>
        <v>0.07499999999999396</v>
      </c>
      <c r="AE72" s="76">
        <v>33</v>
      </c>
      <c r="AF72" s="76">
        <f>AE72</f>
        <v>33</v>
      </c>
      <c r="AG72">
        <f aca="true" t="shared" si="15" ref="AG72:AG78">IF(L72&gt;$AH$6,1,0)</f>
        <v>1</v>
      </c>
    </row>
    <row r="73" spans="1:33" ht="19.5" customHeight="1">
      <c r="A73" s="35">
        <v>68</v>
      </c>
      <c r="B73" s="35" t="s">
        <v>36</v>
      </c>
      <c r="C73" s="35" t="s">
        <v>132</v>
      </c>
      <c r="D73" s="35" t="s">
        <v>115</v>
      </c>
      <c r="E73" s="35" t="s">
        <v>91</v>
      </c>
      <c r="F73" s="49">
        <v>2</v>
      </c>
      <c r="G73" s="49">
        <v>7</v>
      </c>
      <c r="H73" s="49">
        <v>0</v>
      </c>
      <c r="I73" s="49">
        <v>3</v>
      </c>
      <c r="J73" s="49">
        <v>55</v>
      </c>
      <c r="K73" s="49">
        <v>52</v>
      </c>
      <c r="L73" s="47">
        <f t="shared" si="12"/>
        <v>0.07560185185185185</v>
      </c>
      <c r="M73" s="32">
        <v>1</v>
      </c>
      <c r="N73" s="32">
        <v>1</v>
      </c>
      <c r="O73" s="32"/>
      <c r="P73" s="32">
        <v>1</v>
      </c>
      <c r="Q73" s="32">
        <v>1</v>
      </c>
      <c r="R73" s="32"/>
      <c r="S73" s="32">
        <v>1</v>
      </c>
      <c r="T73" s="32"/>
      <c r="U73" s="32"/>
      <c r="V73" s="32"/>
      <c r="W73" s="32"/>
      <c r="X73" s="32">
        <v>1</v>
      </c>
      <c r="Y73" s="32"/>
      <c r="Z73" s="32"/>
      <c r="AA73" s="32"/>
      <c r="AB73" s="32"/>
      <c r="AC73" s="33">
        <f t="shared" si="13"/>
        <v>18</v>
      </c>
      <c r="AD73" s="73">
        <f t="shared" si="14"/>
        <v>18</v>
      </c>
      <c r="AE73" s="76">
        <v>17</v>
      </c>
      <c r="AF73" s="76">
        <f>AE73</f>
        <v>17</v>
      </c>
      <c r="AG73">
        <f t="shared" si="15"/>
        <v>0</v>
      </c>
    </row>
    <row r="74" spans="1:33" ht="19.5" customHeight="1">
      <c r="A74" s="35">
        <v>69</v>
      </c>
      <c r="B74" s="35" t="s">
        <v>85</v>
      </c>
      <c r="C74" s="35" t="s">
        <v>133</v>
      </c>
      <c r="D74" s="35" t="s">
        <v>115</v>
      </c>
      <c r="E74" s="35" t="s">
        <v>91</v>
      </c>
      <c r="F74" s="49">
        <v>2</v>
      </c>
      <c r="G74" s="49">
        <v>2</v>
      </c>
      <c r="H74" s="49">
        <v>0</v>
      </c>
      <c r="I74" s="49">
        <v>3</v>
      </c>
      <c r="J74" s="49">
        <v>49</v>
      </c>
      <c r="K74" s="49">
        <v>20</v>
      </c>
      <c r="L74" s="47">
        <f t="shared" si="12"/>
        <v>0.07453703703703705</v>
      </c>
      <c r="M74" s="32">
        <v>1</v>
      </c>
      <c r="N74" s="32">
        <v>1</v>
      </c>
      <c r="O74" s="32"/>
      <c r="P74" s="32">
        <v>1</v>
      </c>
      <c r="Q74" s="32">
        <v>1</v>
      </c>
      <c r="R74" s="32"/>
      <c r="S74" s="32">
        <v>1</v>
      </c>
      <c r="T74" s="32"/>
      <c r="U74" s="32"/>
      <c r="V74" s="32"/>
      <c r="W74" s="32"/>
      <c r="X74" s="32"/>
      <c r="Y74" s="32"/>
      <c r="Z74" s="32"/>
      <c r="AA74" s="32"/>
      <c r="AB74" s="32"/>
      <c r="AC74" s="33">
        <f t="shared" si="13"/>
        <v>12</v>
      </c>
      <c r="AD74" s="73">
        <f t="shared" si="14"/>
        <v>12</v>
      </c>
      <c r="AE74" s="76">
        <v>10</v>
      </c>
      <c r="AF74" s="76">
        <f>AE75</f>
        <v>18</v>
      </c>
      <c r="AG74">
        <f t="shared" si="15"/>
        <v>0</v>
      </c>
    </row>
    <row r="75" spans="1:33" ht="19.5" customHeight="1">
      <c r="A75" s="35">
        <v>70</v>
      </c>
      <c r="B75" s="35" t="s">
        <v>36</v>
      </c>
      <c r="C75" s="35" t="s">
        <v>134</v>
      </c>
      <c r="D75" s="35" t="s">
        <v>115</v>
      </c>
      <c r="E75" s="35" t="s">
        <v>91</v>
      </c>
      <c r="F75" s="49">
        <v>2</v>
      </c>
      <c r="G75" s="49">
        <v>6</v>
      </c>
      <c r="H75" s="49">
        <v>0</v>
      </c>
      <c r="I75" s="49">
        <v>3</v>
      </c>
      <c r="J75" s="49">
        <v>50</v>
      </c>
      <c r="K75" s="49">
        <v>55</v>
      </c>
      <c r="L75" s="47">
        <f t="shared" si="12"/>
        <v>0.07285879629629628</v>
      </c>
      <c r="M75" s="32">
        <v>1</v>
      </c>
      <c r="N75" s="32">
        <v>1</v>
      </c>
      <c r="O75" s="32"/>
      <c r="P75" s="32">
        <v>1</v>
      </c>
      <c r="Q75" s="32">
        <v>1</v>
      </c>
      <c r="R75" s="32"/>
      <c r="S75" s="32">
        <v>1</v>
      </c>
      <c r="T75" s="32"/>
      <c r="U75" s="32"/>
      <c r="V75" s="32"/>
      <c r="W75" s="32"/>
      <c r="X75" s="32">
        <v>1</v>
      </c>
      <c r="Y75" s="32"/>
      <c r="Z75" s="32"/>
      <c r="AA75" s="32"/>
      <c r="AB75" s="32"/>
      <c r="AC75" s="33">
        <f t="shared" si="13"/>
        <v>18</v>
      </c>
      <c r="AD75" s="73">
        <f t="shared" si="14"/>
        <v>18</v>
      </c>
      <c r="AE75" s="76">
        <v>18</v>
      </c>
      <c r="AF75" s="76">
        <f>AE75</f>
        <v>18</v>
      </c>
      <c r="AG75">
        <f t="shared" si="15"/>
        <v>0</v>
      </c>
    </row>
    <row r="76" spans="1:33" ht="19.5" customHeight="1">
      <c r="A76" s="35">
        <v>71</v>
      </c>
      <c r="B76" s="35" t="s">
        <v>85</v>
      </c>
      <c r="C76" s="35" t="s">
        <v>135</v>
      </c>
      <c r="D76" s="35" t="s">
        <v>115</v>
      </c>
      <c r="E76" s="35" t="s">
        <v>91</v>
      </c>
      <c r="F76" s="49">
        <v>2</v>
      </c>
      <c r="G76" s="49">
        <v>3</v>
      </c>
      <c r="H76" s="49">
        <v>0</v>
      </c>
      <c r="I76" s="49">
        <v>3</v>
      </c>
      <c r="J76" s="49">
        <v>50</v>
      </c>
      <c r="K76" s="49">
        <v>55</v>
      </c>
      <c r="L76" s="47">
        <f t="shared" si="12"/>
        <v>0.07494212962962964</v>
      </c>
      <c r="M76" s="32">
        <v>1</v>
      </c>
      <c r="N76" s="32">
        <v>1</v>
      </c>
      <c r="O76" s="32"/>
      <c r="P76" s="32">
        <v>1</v>
      </c>
      <c r="Q76" s="32">
        <v>1</v>
      </c>
      <c r="R76" s="32"/>
      <c r="S76" s="32">
        <v>1</v>
      </c>
      <c r="T76" s="32"/>
      <c r="U76" s="32"/>
      <c r="V76" s="32"/>
      <c r="W76" s="32"/>
      <c r="X76" s="32">
        <v>1</v>
      </c>
      <c r="Y76" s="32"/>
      <c r="Z76" s="32"/>
      <c r="AA76" s="32"/>
      <c r="AB76" s="32"/>
      <c r="AC76" s="33">
        <f t="shared" si="13"/>
        <v>18</v>
      </c>
      <c r="AD76" s="73">
        <f t="shared" si="14"/>
        <v>18</v>
      </c>
      <c r="AE76" s="76">
        <v>8</v>
      </c>
      <c r="AF76" s="76">
        <f>AE76</f>
        <v>8</v>
      </c>
      <c r="AG76">
        <f t="shared" si="15"/>
        <v>0</v>
      </c>
    </row>
    <row r="77" spans="1:33" ht="19.5" customHeight="1">
      <c r="A77" s="35">
        <v>72</v>
      </c>
      <c r="B77" s="35" t="s">
        <v>85</v>
      </c>
      <c r="C77" s="35" t="s">
        <v>223</v>
      </c>
      <c r="D77" s="35" t="s">
        <v>92</v>
      </c>
      <c r="E77" s="35" t="s">
        <v>91</v>
      </c>
      <c r="F77" s="49">
        <v>1</v>
      </c>
      <c r="G77" s="49">
        <v>25</v>
      </c>
      <c r="H77" s="49">
        <v>20</v>
      </c>
      <c r="I77" s="49">
        <v>3</v>
      </c>
      <c r="J77" s="49">
        <v>18</v>
      </c>
      <c r="K77" s="49">
        <v>20</v>
      </c>
      <c r="L77" s="47">
        <f t="shared" si="12"/>
        <v>0.07847222222222222</v>
      </c>
      <c r="M77" s="32"/>
      <c r="N77" s="32">
        <v>1</v>
      </c>
      <c r="O77" s="32">
        <v>1</v>
      </c>
      <c r="P77" s="32"/>
      <c r="Q77" s="32">
        <v>1</v>
      </c>
      <c r="R77" s="32"/>
      <c r="S77" s="32"/>
      <c r="T77" s="32">
        <v>1</v>
      </c>
      <c r="U77" s="32">
        <v>1</v>
      </c>
      <c r="V77" s="32">
        <v>1</v>
      </c>
      <c r="W77" s="32">
        <v>1</v>
      </c>
      <c r="X77" s="32"/>
      <c r="Y77" s="32"/>
      <c r="Z77" s="32"/>
      <c r="AA77" s="32"/>
      <c r="AB77" s="32"/>
      <c r="AC77" s="33">
        <f t="shared" si="13"/>
        <v>31</v>
      </c>
      <c r="AD77" s="73">
        <f t="shared" si="14"/>
        <v>31</v>
      </c>
      <c r="AE77" s="76">
        <v>2</v>
      </c>
      <c r="AF77" s="76">
        <f>AE77</f>
        <v>2</v>
      </c>
      <c r="AG77">
        <f t="shared" si="15"/>
        <v>0</v>
      </c>
    </row>
    <row r="78" spans="1:33" ht="19.5" customHeight="1">
      <c r="A78" s="35">
        <v>73</v>
      </c>
      <c r="B78" s="35" t="s">
        <v>36</v>
      </c>
      <c r="C78" s="35" t="s">
        <v>136</v>
      </c>
      <c r="D78" s="35" t="s">
        <v>115</v>
      </c>
      <c r="E78" s="35" t="s">
        <v>91</v>
      </c>
      <c r="F78" s="49">
        <v>1</v>
      </c>
      <c r="G78" s="49">
        <v>32</v>
      </c>
      <c r="H78" s="49">
        <v>0</v>
      </c>
      <c r="I78" s="49">
        <v>3</v>
      </c>
      <c r="J78" s="49">
        <v>54</v>
      </c>
      <c r="K78" s="49">
        <v>18</v>
      </c>
      <c r="L78" s="47">
        <f t="shared" si="12"/>
        <v>0.09881944444444443</v>
      </c>
      <c r="M78" s="32">
        <v>1</v>
      </c>
      <c r="N78" s="32">
        <v>1</v>
      </c>
      <c r="O78" s="32"/>
      <c r="P78" s="32">
        <v>1</v>
      </c>
      <c r="Q78" s="32">
        <v>1</v>
      </c>
      <c r="R78" s="32"/>
      <c r="S78" s="32">
        <v>1</v>
      </c>
      <c r="T78" s="32"/>
      <c r="U78" s="32"/>
      <c r="V78" s="32"/>
      <c r="W78" s="32"/>
      <c r="X78" s="32">
        <v>1</v>
      </c>
      <c r="Y78" s="32">
        <v>1</v>
      </c>
      <c r="Z78" s="32"/>
      <c r="AA78" s="32"/>
      <c r="AB78" s="32"/>
      <c r="AC78" s="33">
        <f t="shared" si="13"/>
        <v>25</v>
      </c>
      <c r="AD78" s="73">
        <f t="shared" si="14"/>
        <v>-8.449999999999982</v>
      </c>
      <c r="AE78" s="76">
        <v>35</v>
      </c>
      <c r="AF78" s="76">
        <f>AE78</f>
        <v>35</v>
      </c>
      <c r="AG78">
        <f t="shared" si="15"/>
        <v>1</v>
      </c>
    </row>
    <row r="79" spans="1:33" ht="19.5" customHeight="1">
      <c r="A79" s="35">
        <v>74</v>
      </c>
      <c r="B79" s="35" t="s">
        <v>36</v>
      </c>
      <c r="C79" s="35" t="s">
        <v>137</v>
      </c>
      <c r="D79" s="35" t="s">
        <v>92</v>
      </c>
      <c r="E79" s="35" t="s">
        <v>91</v>
      </c>
      <c r="F79" s="49"/>
      <c r="G79" s="49"/>
      <c r="H79" s="49"/>
      <c r="I79" s="49"/>
      <c r="J79" s="49"/>
      <c r="K79" s="49"/>
      <c r="L79" s="47">
        <f t="shared" si="12"/>
        <v>0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3">
        <f t="shared" si="13"/>
        <v>0</v>
      </c>
      <c r="AD79" s="73">
        <f t="shared" si="14"/>
        <v>0</v>
      </c>
      <c r="AE79" s="76">
        <v>38</v>
      </c>
      <c r="AF79" s="76">
        <v>75</v>
      </c>
      <c r="AG79">
        <v>2</v>
      </c>
    </row>
    <row r="80" spans="1:33" ht="19.5" customHeight="1">
      <c r="A80" s="35">
        <v>75</v>
      </c>
      <c r="B80" s="35" t="s">
        <v>36</v>
      </c>
      <c r="C80" s="35" t="s">
        <v>139</v>
      </c>
      <c r="D80" s="35" t="s">
        <v>97</v>
      </c>
      <c r="E80" s="35" t="s">
        <v>127</v>
      </c>
      <c r="F80" s="49"/>
      <c r="G80" s="49"/>
      <c r="H80" s="49"/>
      <c r="I80" s="49"/>
      <c r="J80" s="49"/>
      <c r="K80" s="49"/>
      <c r="L80" s="47">
        <f t="shared" si="12"/>
        <v>0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3">
        <f t="shared" si="13"/>
        <v>0</v>
      </c>
      <c r="AD80" s="73">
        <f t="shared" si="14"/>
        <v>0</v>
      </c>
      <c r="AE80" s="76">
        <v>38</v>
      </c>
      <c r="AF80" s="76">
        <v>75</v>
      </c>
      <c r="AG80">
        <v>2</v>
      </c>
    </row>
    <row r="81" spans="1:33" ht="19.5" customHeight="1">
      <c r="A81" s="35">
        <v>76</v>
      </c>
      <c r="B81" s="35" t="s">
        <v>36</v>
      </c>
      <c r="C81" s="35" t="s">
        <v>138</v>
      </c>
      <c r="D81" s="35" t="s">
        <v>92</v>
      </c>
      <c r="E81" s="35" t="s">
        <v>91</v>
      </c>
      <c r="F81" s="49"/>
      <c r="G81" s="49"/>
      <c r="H81" s="49"/>
      <c r="I81" s="49"/>
      <c r="J81" s="49"/>
      <c r="K81" s="49"/>
      <c r="L81" s="47">
        <f t="shared" si="12"/>
        <v>0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3">
        <f t="shared" si="13"/>
        <v>0</v>
      </c>
      <c r="AD81" s="73">
        <f t="shared" si="14"/>
        <v>0</v>
      </c>
      <c r="AE81" s="76">
        <v>38</v>
      </c>
      <c r="AF81" s="76">
        <v>75</v>
      </c>
      <c r="AG81">
        <v>2</v>
      </c>
    </row>
    <row r="82" spans="1:33" ht="19.5" customHeight="1">
      <c r="A82" s="35">
        <v>77</v>
      </c>
      <c r="B82" s="35" t="s">
        <v>36</v>
      </c>
      <c r="C82" s="35" t="s">
        <v>140</v>
      </c>
      <c r="D82" s="35" t="s">
        <v>141</v>
      </c>
      <c r="E82" s="35" t="s">
        <v>91</v>
      </c>
      <c r="F82" s="49">
        <v>3</v>
      </c>
      <c r="G82" s="49">
        <v>32</v>
      </c>
      <c r="H82" s="49">
        <v>0</v>
      </c>
      <c r="I82" s="49">
        <v>5</v>
      </c>
      <c r="J82" s="49">
        <v>32</v>
      </c>
      <c r="K82" s="49">
        <v>0</v>
      </c>
      <c r="L82" s="47">
        <f t="shared" si="12"/>
        <v>0.08333333333333331</v>
      </c>
      <c r="M82" s="32"/>
      <c r="N82" s="32"/>
      <c r="O82" s="32">
        <v>1</v>
      </c>
      <c r="P82" s="32"/>
      <c r="Q82" s="32"/>
      <c r="R82" s="32"/>
      <c r="S82" s="32"/>
      <c r="T82" s="32">
        <v>1</v>
      </c>
      <c r="U82" s="32">
        <v>1</v>
      </c>
      <c r="V82" s="32">
        <v>1</v>
      </c>
      <c r="W82" s="32"/>
      <c r="X82" s="32"/>
      <c r="Y82" s="32"/>
      <c r="Z82" s="32"/>
      <c r="AA82" s="32"/>
      <c r="AB82" s="32"/>
      <c r="AC82" s="33">
        <f t="shared" si="13"/>
        <v>20</v>
      </c>
      <c r="AD82" s="73">
        <f t="shared" si="14"/>
        <v>20</v>
      </c>
      <c r="AE82" s="76">
        <v>15</v>
      </c>
      <c r="AF82" s="76">
        <f>AE82</f>
        <v>15</v>
      </c>
      <c r="AG82">
        <f>IF(L82&gt;$AH$6,1,0)</f>
        <v>0</v>
      </c>
    </row>
    <row r="83" spans="1:33" ht="19.5" customHeight="1">
      <c r="A83" s="35">
        <v>78</v>
      </c>
      <c r="B83" s="35" t="s">
        <v>36</v>
      </c>
      <c r="C83" s="35" t="s">
        <v>142</v>
      </c>
      <c r="D83" s="35" t="s">
        <v>141</v>
      </c>
      <c r="E83" s="35" t="s">
        <v>91</v>
      </c>
      <c r="F83" s="49"/>
      <c r="G83" s="49"/>
      <c r="H83" s="49"/>
      <c r="I83" s="49"/>
      <c r="J83" s="49"/>
      <c r="K83" s="49"/>
      <c r="L83" s="47">
        <f t="shared" si="12"/>
        <v>0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3">
        <f t="shared" si="13"/>
        <v>0</v>
      </c>
      <c r="AD83" s="73">
        <f t="shared" si="14"/>
        <v>0</v>
      </c>
      <c r="AE83" s="76">
        <v>38</v>
      </c>
      <c r="AF83" s="76">
        <v>75</v>
      </c>
      <c r="AG83">
        <v>2</v>
      </c>
    </row>
    <row r="84" spans="1:33" ht="19.5" customHeight="1">
      <c r="A84" s="35">
        <v>79</v>
      </c>
      <c r="B84" s="35" t="s">
        <v>36</v>
      </c>
      <c r="C84" s="35" t="s">
        <v>143</v>
      </c>
      <c r="D84" s="35" t="s">
        <v>141</v>
      </c>
      <c r="E84" s="35" t="s">
        <v>91</v>
      </c>
      <c r="F84" s="49"/>
      <c r="G84" s="49"/>
      <c r="H84" s="49"/>
      <c r="I84" s="49"/>
      <c r="J84" s="49"/>
      <c r="K84" s="49"/>
      <c r="L84" s="47">
        <f t="shared" si="12"/>
        <v>0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3">
        <f t="shared" si="13"/>
        <v>0</v>
      </c>
      <c r="AD84" s="73">
        <f t="shared" si="14"/>
        <v>0</v>
      </c>
      <c r="AE84" s="76">
        <v>38</v>
      </c>
      <c r="AF84" s="76">
        <v>75</v>
      </c>
      <c r="AG84">
        <v>2</v>
      </c>
    </row>
    <row r="85" spans="1:33" ht="19.5" customHeight="1">
      <c r="A85" s="35">
        <v>80</v>
      </c>
      <c r="B85" s="35" t="s">
        <v>85</v>
      </c>
      <c r="C85" s="35" t="s">
        <v>224</v>
      </c>
      <c r="D85" s="35" t="s">
        <v>141</v>
      </c>
      <c r="E85" s="35" t="s">
        <v>91</v>
      </c>
      <c r="F85" s="49"/>
      <c r="G85" s="49"/>
      <c r="H85" s="49"/>
      <c r="I85" s="49"/>
      <c r="J85" s="49"/>
      <c r="K85" s="49"/>
      <c r="L85" s="47">
        <f t="shared" si="12"/>
        <v>0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3">
        <f t="shared" si="13"/>
        <v>0</v>
      </c>
      <c r="AD85" s="73">
        <f t="shared" si="14"/>
        <v>0</v>
      </c>
      <c r="AE85" s="76">
        <v>25</v>
      </c>
      <c r="AF85" s="76">
        <v>48</v>
      </c>
      <c r="AG85">
        <v>2</v>
      </c>
    </row>
    <row r="86" spans="1:33" ht="19.5" customHeight="1">
      <c r="A86" s="35">
        <v>81</v>
      </c>
      <c r="B86" s="35" t="s">
        <v>85</v>
      </c>
      <c r="C86" s="35" t="s">
        <v>144</v>
      </c>
      <c r="D86" s="35" t="s">
        <v>141</v>
      </c>
      <c r="E86" s="35" t="s">
        <v>91</v>
      </c>
      <c r="F86" s="49">
        <v>4</v>
      </c>
      <c r="G86" s="49">
        <v>9</v>
      </c>
      <c r="H86" s="49">
        <v>0</v>
      </c>
      <c r="I86" s="49">
        <v>5</v>
      </c>
      <c r="J86" s="49">
        <v>35</v>
      </c>
      <c r="K86" s="49">
        <v>14</v>
      </c>
      <c r="L86" s="47">
        <f t="shared" si="12"/>
        <v>0.05988425925925925</v>
      </c>
      <c r="M86" s="32"/>
      <c r="N86" s="32">
        <v>1</v>
      </c>
      <c r="O86" s="32"/>
      <c r="P86" s="32"/>
      <c r="Q86" s="32"/>
      <c r="R86" s="32"/>
      <c r="S86" s="32">
        <v>1</v>
      </c>
      <c r="T86" s="32"/>
      <c r="U86" s="32"/>
      <c r="V86" s="32">
        <v>1</v>
      </c>
      <c r="W86" s="32"/>
      <c r="X86" s="32"/>
      <c r="Y86" s="32"/>
      <c r="Z86" s="32"/>
      <c r="AA86" s="32"/>
      <c r="AB86" s="32"/>
      <c r="AC86" s="33">
        <f t="shared" si="13"/>
        <v>9</v>
      </c>
      <c r="AD86" s="73">
        <f t="shared" si="14"/>
        <v>9</v>
      </c>
      <c r="AE86" s="76">
        <v>13</v>
      </c>
      <c r="AF86" s="76">
        <f>AE86</f>
        <v>13</v>
      </c>
      <c r="AG86">
        <f>IF(L86&gt;$AH$6,1,0)</f>
        <v>0</v>
      </c>
    </row>
    <row r="87" spans="1:33" ht="19.5" customHeight="1">
      <c r="A87" s="35">
        <v>82</v>
      </c>
      <c r="B87" s="35" t="s">
        <v>36</v>
      </c>
      <c r="C87" s="35" t="s">
        <v>145</v>
      </c>
      <c r="D87" s="35" t="s">
        <v>141</v>
      </c>
      <c r="E87" s="35" t="s">
        <v>91</v>
      </c>
      <c r="F87" s="49">
        <v>3</v>
      </c>
      <c r="G87" s="49">
        <v>40</v>
      </c>
      <c r="H87" s="49">
        <v>0</v>
      </c>
      <c r="I87" s="49">
        <v>5</v>
      </c>
      <c r="J87" s="49">
        <v>41</v>
      </c>
      <c r="K87" s="49">
        <v>0</v>
      </c>
      <c r="L87" s="47">
        <f t="shared" si="12"/>
        <v>0.08402777777777781</v>
      </c>
      <c r="M87" s="32"/>
      <c r="N87" s="32"/>
      <c r="O87" s="32"/>
      <c r="P87" s="32"/>
      <c r="Q87" s="32"/>
      <c r="R87" s="32"/>
      <c r="S87" s="32">
        <v>1</v>
      </c>
      <c r="T87" s="32"/>
      <c r="U87" s="32"/>
      <c r="V87" s="32">
        <v>1</v>
      </c>
      <c r="W87" s="32">
        <v>1</v>
      </c>
      <c r="X87" s="32">
        <v>1</v>
      </c>
      <c r="Y87" s="32">
        <v>1</v>
      </c>
      <c r="Z87" s="32"/>
      <c r="AA87" s="32"/>
      <c r="AB87" s="32">
        <v>1</v>
      </c>
      <c r="AC87" s="33">
        <f t="shared" si="13"/>
        <v>36</v>
      </c>
      <c r="AD87" s="73">
        <f t="shared" si="14"/>
        <v>34.499999999999915</v>
      </c>
      <c r="AE87" s="76">
        <v>28</v>
      </c>
      <c r="AF87" s="76">
        <f>AE87</f>
        <v>28</v>
      </c>
      <c r="AG87">
        <f>IF(L87&gt;$AH$6,1,0)</f>
        <v>1</v>
      </c>
    </row>
    <row r="88" spans="1:33" ht="19.5" customHeight="1">
      <c r="A88" s="35">
        <v>83</v>
      </c>
      <c r="B88" s="35" t="s">
        <v>85</v>
      </c>
      <c r="C88" s="35" t="s">
        <v>146</v>
      </c>
      <c r="D88" s="35" t="s">
        <v>141</v>
      </c>
      <c r="E88" s="35" t="s">
        <v>91</v>
      </c>
      <c r="F88" s="49"/>
      <c r="G88" s="49"/>
      <c r="H88" s="49"/>
      <c r="I88" s="49"/>
      <c r="J88" s="49"/>
      <c r="K88" s="49"/>
      <c r="L88" s="47">
        <f t="shared" si="12"/>
        <v>0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3">
        <f t="shared" si="13"/>
        <v>0</v>
      </c>
      <c r="AD88" s="73">
        <f t="shared" si="14"/>
        <v>0</v>
      </c>
      <c r="AE88" s="76">
        <v>25</v>
      </c>
      <c r="AF88" s="76">
        <v>48</v>
      </c>
      <c r="AG88">
        <v>2</v>
      </c>
    </row>
    <row r="89" spans="1:33" ht="19.5" customHeight="1">
      <c r="A89" s="35">
        <v>84</v>
      </c>
      <c r="B89" s="35" t="s">
        <v>36</v>
      </c>
      <c r="C89" s="35" t="s">
        <v>147</v>
      </c>
      <c r="D89" s="35" t="s">
        <v>141</v>
      </c>
      <c r="E89" s="35" t="s">
        <v>91</v>
      </c>
      <c r="F89" s="49">
        <v>3</v>
      </c>
      <c r="G89" s="49">
        <v>41</v>
      </c>
      <c r="H89" s="49">
        <v>0</v>
      </c>
      <c r="I89" s="49">
        <v>5</v>
      </c>
      <c r="J89" s="49">
        <v>41</v>
      </c>
      <c r="K89" s="49">
        <v>0</v>
      </c>
      <c r="L89" s="47">
        <f t="shared" si="12"/>
        <v>0.08333333333333334</v>
      </c>
      <c r="M89" s="32"/>
      <c r="N89" s="32"/>
      <c r="O89" s="32"/>
      <c r="P89" s="32"/>
      <c r="Q89" s="32">
        <v>1</v>
      </c>
      <c r="R89" s="32"/>
      <c r="S89" s="32">
        <v>1</v>
      </c>
      <c r="T89" s="32"/>
      <c r="U89" s="32"/>
      <c r="V89" s="32">
        <v>1</v>
      </c>
      <c r="W89" s="32">
        <v>1</v>
      </c>
      <c r="X89" s="32">
        <v>1</v>
      </c>
      <c r="Y89" s="32">
        <v>1</v>
      </c>
      <c r="Z89" s="32"/>
      <c r="AA89" s="32"/>
      <c r="AB89" s="32">
        <v>1</v>
      </c>
      <c r="AC89" s="33">
        <f t="shared" si="13"/>
        <v>39</v>
      </c>
      <c r="AD89" s="73">
        <f t="shared" si="14"/>
        <v>39</v>
      </c>
      <c r="AE89" s="76">
        <v>7</v>
      </c>
      <c r="AF89" s="76">
        <f>AE89</f>
        <v>7</v>
      </c>
      <c r="AG89">
        <f>IF(L89&gt;$AH$6,1,0)</f>
        <v>0</v>
      </c>
    </row>
    <row r="90" spans="1:33" ht="19.5" customHeight="1">
      <c r="A90" s="35">
        <v>85</v>
      </c>
      <c r="B90" s="35" t="s">
        <v>36</v>
      </c>
      <c r="C90" s="35" t="s">
        <v>148</v>
      </c>
      <c r="D90" s="35" t="s">
        <v>141</v>
      </c>
      <c r="E90" s="35" t="s">
        <v>91</v>
      </c>
      <c r="F90" s="49"/>
      <c r="G90" s="49"/>
      <c r="H90" s="49"/>
      <c r="I90" s="49"/>
      <c r="J90" s="49"/>
      <c r="K90" s="49"/>
      <c r="L90" s="47">
        <f t="shared" si="12"/>
        <v>0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3">
        <f t="shared" si="13"/>
        <v>0</v>
      </c>
      <c r="AD90" s="73">
        <f t="shared" si="14"/>
        <v>0</v>
      </c>
      <c r="AE90" s="76">
        <v>38</v>
      </c>
      <c r="AF90" s="76">
        <v>75</v>
      </c>
      <c r="AG90">
        <v>2</v>
      </c>
    </row>
    <row r="91" spans="1:33" ht="19.5" customHeight="1">
      <c r="A91" s="35">
        <v>86</v>
      </c>
      <c r="B91" s="35" t="s">
        <v>85</v>
      </c>
      <c r="C91" s="35" t="s">
        <v>149</v>
      </c>
      <c r="D91" s="35" t="s">
        <v>141</v>
      </c>
      <c r="E91" s="35" t="s">
        <v>91</v>
      </c>
      <c r="F91" s="49">
        <v>4</v>
      </c>
      <c r="G91" s="49">
        <v>10</v>
      </c>
      <c r="H91" s="49">
        <v>0</v>
      </c>
      <c r="I91" s="49">
        <v>5</v>
      </c>
      <c r="J91" s="49">
        <v>35</v>
      </c>
      <c r="K91" s="49">
        <v>14</v>
      </c>
      <c r="L91" s="47">
        <f t="shared" si="12"/>
        <v>0.059189814814814806</v>
      </c>
      <c r="M91" s="32"/>
      <c r="N91" s="32">
        <v>1</v>
      </c>
      <c r="O91" s="32"/>
      <c r="P91" s="32"/>
      <c r="Q91" s="32"/>
      <c r="R91" s="32"/>
      <c r="S91" s="32">
        <v>1</v>
      </c>
      <c r="T91" s="32"/>
      <c r="U91" s="32"/>
      <c r="V91" s="32">
        <v>1</v>
      </c>
      <c r="W91" s="32"/>
      <c r="X91" s="32"/>
      <c r="Y91" s="32"/>
      <c r="Z91" s="32"/>
      <c r="AA91" s="32"/>
      <c r="AB91" s="32"/>
      <c r="AC91" s="33">
        <f t="shared" si="13"/>
        <v>9</v>
      </c>
      <c r="AD91" s="73">
        <f t="shared" si="14"/>
        <v>9</v>
      </c>
      <c r="AE91" s="76">
        <v>14</v>
      </c>
      <c r="AF91" s="76">
        <f>AE91</f>
        <v>14</v>
      </c>
      <c r="AG91">
        <f>IF(L91&gt;$AH$6,1,0)</f>
        <v>0</v>
      </c>
    </row>
    <row r="92" spans="1:33" ht="19.5" customHeight="1">
      <c r="A92" s="35">
        <v>87</v>
      </c>
      <c r="B92" s="35" t="s">
        <v>85</v>
      </c>
      <c r="C92" s="35" t="s">
        <v>150</v>
      </c>
      <c r="D92" s="35" t="s">
        <v>151</v>
      </c>
      <c r="E92" s="35" t="s">
        <v>48</v>
      </c>
      <c r="F92" s="49"/>
      <c r="G92" s="49"/>
      <c r="H92" s="49"/>
      <c r="I92" s="49"/>
      <c r="J92" s="49"/>
      <c r="K92" s="49"/>
      <c r="L92" s="47">
        <f t="shared" si="12"/>
        <v>0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3">
        <f t="shared" si="13"/>
        <v>0</v>
      </c>
      <c r="AD92" s="73">
        <f t="shared" si="14"/>
        <v>0</v>
      </c>
      <c r="AE92" s="76">
        <v>25</v>
      </c>
      <c r="AF92" s="76">
        <v>48</v>
      </c>
      <c r="AG92">
        <v>2</v>
      </c>
    </row>
    <row r="93" spans="1:33" ht="19.5" customHeight="1">
      <c r="A93" s="35">
        <v>88</v>
      </c>
      <c r="B93" s="35" t="s">
        <v>36</v>
      </c>
      <c r="C93" s="35" t="s">
        <v>152</v>
      </c>
      <c r="D93" s="35" t="s">
        <v>151</v>
      </c>
      <c r="E93" s="35" t="s">
        <v>48</v>
      </c>
      <c r="F93" s="49"/>
      <c r="G93" s="49"/>
      <c r="H93" s="49"/>
      <c r="I93" s="49"/>
      <c r="J93" s="49"/>
      <c r="K93" s="49"/>
      <c r="L93" s="47">
        <f t="shared" si="12"/>
        <v>0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3">
        <f t="shared" si="13"/>
        <v>0</v>
      </c>
      <c r="AD93" s="73">
        <f t="shared" si="14"/>
        <v>0</v>
      </c>
      <c r="AE93" s="76">
        <v>38</v>
      </c>
      <c r="AF93" s="76">
        <v>75</v>
      </c>
      <c r="AG93">
        <v>2</v>
      </c>
    </row>
    <row r="94" spans="1:33" ht="19.5" customHeight="1">
      <c r="A94" s="35">
        <v>89</v>
      </c>
      <c r="B94" s="35" t="s">
        <v>36</v>
      </c>
      <c r="C94" s="35" t="s">
        <v>153</v>
      </c>
      <c r="D94" s="35" t="s">
        <v>115</v>
      </c>
      <c r="E94" s="35" t="s">
        <v>91</v>
      </c>
      <c r="F94" s="49">
        <v>2</v>
      </c>
      <c r="G94" s="49">
        <v>46</v>
      </c>
      <c r="H94" s="49">
        <v>0</v>
      </c>
      <c r="I94" s="49">
        <v>5</v>
      </c>
      <c r="J94" s="49">
        <v>10</v>
      </c>
      <c r="K94" s="49">
        <v>40</v>
      </c>
      <c r="L94" s="47">
        <f t="shared" si="12"/>
        <v>0.10046296296296299</v>
      </c>
      <c r="M94" s="32"/>
      <c r="N94" s="32">
        <v>1</v>
      </c>
      <c r="O94" s="32">
        <v>1</v>
      </c>
      <c r="P94" s="32"/>
      <c r="Q94" s="32"/>
      <c r="R94" s="32"/>
      <c r="S94" s="32">
        <v>1</v>
      </c>
      <c r="T94" s="32">
        <v>1</v>
      </c>
      <c r="U94" s="32">
        <v>1</v>
      </c>
      <c r="V94" s="32"/>
      <c r="W94" s="32">
        <v>1</v>
      </c>
      <c r="X94" s="32"/>
      <c r="Y94" s="32"/>
      <c r="Z94" s="32"/>
      <c r="AA94" s="32"/>
      <c r="AB94" s="32"/>
      <c r="AC94" s="33">
        <f t="shared" si="13"/>
        <v>26</v>
      </c>
      <c r="AD94" s="73">
        <f t="shared" si="14"/>
        <v>-11.000000000000071</v>
      </c>
      <c r="AE94" s="76">
        <v>36</v>
      </c>
      <c r="AF94" s="76">
        <f>AE94</f>
        <v>36</v>
      </c>
      <c r="AG94">
        <f>IF(L94&gt;$AH$6,1,0)</f>
        <v>1</v>
      </c>
    </row>
    <row r="95" spans="1:33" ht="19.5" customHeight="1">
      <c r="A95" s="35">
        <v>90</v>
      </c>
      <c r="B95" s="35" t="s">
        <v>36</v>
      </c>
      <c r="C95" s="35" t="s">
        <v>168</v>
      </c>
      <c r="D95" s="35" t="s">
        <v>115</v>
      </c>
      <c r="E95" s="35" t="s">
        <v>91</v>
      </c>
      <c r="F95" s="49"/>
      <c r="G95" s="49"/>
      <c r="H95" s="49"/>
      <c r="I95" s="49"/>
      <c r="J95" s="49"/>
      <c r="K95" s="49"/>
      <c r="L95" s="47">
        <f t="shared" si="12"/>
        <v>0</v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3">
        <f t="shared" si="13"/>
        <v>0</v>
      </c>
      <c r="AD95" s="73">
        <f t="shared" si="14"/>
        <v>0</v>
      </c>
      <c r="AE95" s="76">
        <v>38</v>
      </c>
      <c r="AF95" s="76">
        <v>75</v>
      </c>
      <c r="AG95">
        <v>2</v>
      </c>
    </row>
    <row r="96" spans="1:33" ht="19.5" customHeight="1">
      <c r="A96" s="35">
        <v>91</v>
      </c>
      <c r="B96" s="35" t="s">
        <v>85</v>
      </c>
      <c r="C96" s="35" t="s">
        <v>155</v>
      </c>
      <c r="D96" s="35" t="s">
        <v>56</v>
      </c>
      <c r="E96" s="35" t="s">
        <v>48</v>
      </c>
      <c r="F96" s="49"/>
      <c r="G96" s="49"/>
      <c r="H96" s="49"/>
      <c r="I96" s="49"/>
      <c r="J96" s="49"/>
      <c r="K96" s="49"/>
      <c r="L96" s="47">
        <f t="shared" si="12"/>
        <v>0</v>
      </c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3">
        <f t="shared" si="13"/>
        <v>0</v>
      </c>
      <c r="AD96" s="73">
        <f t="shared" si="14"/>
        <v>0</v>
      </c>
      <c r="AE96" s="76">
        <v>25</v>
      </c>
      <c r="AF96" s="76">
        <v>48</v>
      </c>
      <c r="AG96">
        <v>2</v>
      </c>
    </row>
    <row r="97" spans="1:33" ht="19.5" customHeight="1">
      <c r="A97" s="35">
        <v>92</v>
      </c>
      <c r="B97" s="35" t="s">
        <v>36</v>
      </c>
      <c r="C97" s="35" t="s">
        <v>156</v>
      </c>
      <c r="D97" s="35" t="s">
        <v>104</v>
      </c>
      <c r="E97" s="35" t="s">
        <v>91</v>
      </c>
      <c r="F97" s="49">
        <v>3</v>
      </c>
      <c r="G97" s="49">
        <v>54</v>
      </c>
      <c r="H97" s="49">
        <v>0</v>
      </c>
      <c r="I97" s="49">
        <v>5</v>
      </c>
      <c r="J97" s="49">
        <v>49</v>
      </c>
      <c r="K97" s="49">
        <v>50</v>
      </c>
      <c r="L97" s="47">
        <f t="shared" si="12"/>
        <v>0.08043981481481483</v>
      </c>
      <c r="M97" s="32">
        <v>1</v>
      </c>
      <c r="N97" s="32">
        <v>1</v>
      </c>
      <c r="O97" s="32">
        <v>1</v>
      </c>
      <c r="P97" s="32">
        <v>1</v>
      </c>
      <c r="Q97" s="32">
        <v>1</v>
      </c>
      <c r="R97" s="32">
        <v>1</v>
      </c>
      <c r="S97" s="32">
        <v>1</v>
      </c>
      <c r="T97" s="32"/>
      <c r="U97" s="32"/>
      <c r="V97" s="32">
        <v>1</v>
      </c>
      <c r="W97" s="32">
        <v>1</v>
      </c>
      <c r="X97" s="32">
        <v>1</v>
      </c>
      <c r="Y97" s="32">
        <v>1</v>
      </c>
      <c r="Z97" s="32"/>
      <c r="AA97" s="32"/>
      <c r="AB97" s="32">
        <v>1</v>
      </c>
      <c r="AC97" s="33">
        <f t="shared" si="13"/>
        <v>54</v>
      </c>
      <c r="AD97" s="73">
        <f t="shared" si="14"/>
        <v>54</v>
      </c>
      <c r="AE97" s="76">
        <v>3</v>
      </c>
      <c r="AF97" s="76">
        <f>AE97</f>
        <v>3</v>
      </c>
      <c r="AG97">
        <f>IF(L97&gt;$AH$6,1,0)</f>
        <v>0</v>
      </c>
    </row>
    <row r="98" spans="1:33" ht="19.5" customHeight="1">
      <c r="A98" s="35">
        <v>93</v>
      </c>
      <c r="B98" s="35" t="s">
        <v>85</v>
      </c>
      <c r="C98" s="35" t="s">
        <v>157</v>
      </c>
      <c r="D98" s="35" t="s">
        <v>104</v>
      </c>
      <c r="E98" s="35" t="s">
        <v>91</v>
      </c>
      <c r="F98" s="49">
        <v>3</v>
      </c>
      <c r="G98" s="49">
        <v>50</v>
      </c>
      <c r="H98" s="49">
        <v>0</v>
      </c>
      <c r="I98" s="49">
        <v>5</v>
      </c>
      <c r="J98" s="49">
        <v>49</v>
      </c>
      <c r="K98" s="49">
        <v>50</v>
      </c>
      <c r="L98" s="47">
        <f t="shared" si="12"/>
        <v>0.08321759259259259</v>
      </c>
      <c r="M98" s="32"/>
      <c r="N98" s="32"/>
      <c r="O98" s="32">
        <v>1</v>
      </c>
      <c r="P98" s="32"/>
      <c r="Q98" s="32"/>
      <c r="R98" s="32">
        <v>1</v>
      </c>
      <c r="S98" s="32"/>
      <c r="T98" s="32"/>
      <c r="U98" s="32"/>
      <c r="V98" s="32">
        <v>1</v>
      </c>
      <c r="W98" s="32">
        <v>1</v>
      </c>
      <c r="X98" s="32"/>
      <c r="Y98" s="32"/>
      <c r="Z98" s="32"/>
      <c r="AA98" s="32"/>
      <c r="AB98" s="32"/>
      <c r="AC98" s="33">
        <f t="shared" si="13"/>
        <v>21</v>
      </c>
      <c r="AD98" s="73">
        <f t="shared" si="14"/>
        <v>21</v>
      </c>
      <c r="AE98" s="76">
        <v>7</v>
      </c>
      <c r="AF98" s="76">
        <f>AE98</f>
        <v>7</v>
      </c>
      <c r="AG98">
        <f>IF(L98&gt;$AH$6,1,0)</f>
        <v>0</v>
      </c>
    </row>
    <row r="99" spans="1:33" ht="19.5" customHeight="1">
      <c r="A99" s="35">
        <v>94</v>
      </c>
      <c r="B99" s="35" t="s">
        <v>36</v>
      </c>
      <c r="C99" s="35" t="s">
        <v>158</v>
      </c>
      <c r="D99" s="35" t="s">
        <v>56</v>
      </c>
      <c r="E99" s="35" t="s">
        <v>48</v>
      </c>
      <c r="F99" s="49"/>
      <c r="G99" s="49"/>
      <c r="H99" s="49"/>
      <c r="I99" s="49"/>
      <c r="J99" s="49"/>
      <c r="K99" s="49"/>
      <c r="L99" s="47">
        <f t="shared" si="12"/>
        <v>0</v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3">
        <f t="shared" si="13"/>
        <v>0</v>
      </c>
      <c r="AD99" s="73">
        <f t="shared" si="14"/>
        <v>0</v>
      </c>
      <c r="AE99" s="76">
        <v>38</v>
      </c>
      <c r="AF99" s="76">
        <v>75</v>
      </c>
      <c r="AG99">
        <v>2</v>
      </c>
    </row>
    <row r="100" spans="1:33" ht="19.5" customHeight="1">
      <c r="A100" s="35">
        <v>95</v>
      </c>
      <c r="B100" s="35" t="s">
        <v>36</v>
      </c>
      <c r="C100" s="35" t="s">
        <v>159</v>
      </c>
      <c r="D100" s="35" t="s">
        <v>56</v>
      </c>
      <c r="E100" s="35" t="s">
        <v>48</v>
      </c>
      <c r="F100" s="49"/>
      <c r="G100" s="49"/>
      <c r="H100" s="49"/>
      <c r="I100" s="49"/>
      <c r="J100" s="49"/>
      <c r="K100" s="49"/>
      <c r="L100" s="47">
        <f t="shared" si="12"/>
        <v>0</v>
      </c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3">
        <f t="shared" si="13"/>
        <v>0</v>
      </c>
      <c r="AD100" s="73">
        <f t="shared" si="14"/>
        <v>0</v>
      </c>
      <c r="AE100" s="76">
        <v>38</v>
      </c>
      <c r="AF100" s="76">
        <v>75</v>
      </c>
      <c r="AG100">
        <v>2</v>
      </c>
    </row>
    <row r="101" spans="1:33" ht="19.5" customHeight="1">
      <c r="A101" s="35">
        <v>96</v>
      </c>
      <c r="B101" s="35" t="s">
        <v>36</v>
      </c>
      <c r="C101" s="35" t="s">
        <v>262</v>
      </c>
      <c r="D101" s="35" t="s">
        <v>115</v>
      </c>
      <c r="E101" s="35" t="s">
        <v>91</v>
      </c>
      <c r="F101" s="49"/>
      <c r="G101" s="49"/>
      <c r="H101" s="49"/>
      <c r="I101" s="49"/>
      <c r="J101" s="49"/>
      <c r="K101" s="49"/>
      <c r="L101" s="47">
        <f t="shared" si="12"/>
        <v>0</v>
      </c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3">
        <f t="shared" si="13"/>
        <v>0</v>
      </c>
      <c r="AD101" s="73">
        <f t="shared" si="14"/>
        <v>0</v>
      </c>
      <c r="AE101" s="76">
        <v>38</v>
      </c>
      <c r="AF101" s="76">
        <v>75</v>
      </c>
      <c r="AG101">
        <v>2</v>
      </c>
    </row>
    <row r="102" spans="1:33" ht="19.5" customHeight="1">
      <c r="A102" s="35">
        <v>97</v>
      </c>
      <c r="B102" s="35" t="s">
        <v>36</v>
      </c>
      <c r="C102" s="35" t="s">
        <v>161</v>
      </c>
      <c r="D102" s="35" t="s">
        <v>115</v>
      </c>
      <c r="E102" s="35" t="s">
        <v>91</v>
      </c>
      <c r="F102" s="49"/>
      <c r="G102" s="49"/>
      <c r="H102" s="49"/>
      <c r="I102" s="49"/>
      <c r="J102" s="49"/>
      <c r="K102" s="49"/>
      <c r="L102" s="47">
        <f aca="true" t="shared" si="16" ref="L102:L108">TIME(I102,J102,K102)-TIME(F102,G102,H102)</f>
        <v>0</v>
      </c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3">
        <f aca="true" t="shared" si="17" ref="AC102:AC108">M102*M$3+N102*N$3+O102*O$3+P102*P$3+Q102*Q$3+R102*R$3+S102*S$3+T102*T$3+U102*U$3+V102*V$3+W102*W$3+X102*X$3+Y102*Y$3+Z102*AA102+Z102*Z$3+AA102*AA$3+AB102*AB$3</f>
        <v>0</v>
      </c>
      <c r="AD102" s="73">
        <f aca="true" t="shared" si="18" ref="AD102:AD108">IF(L102&gt;TIME(2,,),AC102-(L102-TIME(2,,))*2160,AC102)</f>
        <v>0</v>
      </c>
      <c r="AE102" s="76">
        <v>38</v>
      </c>
      <c r="AF102" s="76">
        <v>75</v>
      </c>
      <c r="AG102">
        <v>2</v>
      </c>
    </row>
    <row r="103" spans="1:33" ht="19.5" customHeight="1">
      <c r="A103" s="35">
        <v>98</v>
      </c>
      <c r="B103" s="35" t="s">
        <v>36</v>
      </c>
      <c r="C103" s="35" t="s">
        <v>162</v>
      </c>
      <c r="D103" s="35" t="s">
        <v>92</v>
      </c>
      <c r="E103" s="35" t="s">
        <v>91</v>
      </c>
      <c r="F103" s="49"/>
      <c r="G103" s="49"/>
      <c r="H103" s="49"/>
      <c r="I103" s="49"/>
      <c r="J103" s="49"/>
      <c r="K103" s="49"/>
      <c r="L103" s="47">
        <f t="shared" si="16"/>
        <v>0</v>
      </c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3">
        <f t="shared" si="17"/>
        <v>0</v>
      </c>
      <c r="AD103" s="73">
        <f t="shared" si="18"/>
        <v>0</v>
      </c>
      <c r="AE103" s="76">
        <v>38</v>
      </c>
      <c r="AF103" s="76">
        <v>75</v>
      </c>
      <c r="AG103">
        <v>2</v>
      </c>
    </row>
    <row r="104" spans="1:33" ht="19.5" customHeight="1">
      <c r="A104" s="35">
        <v>99</v>
      </c>
      <c r="B104" s="35" t="s">
        <v>85</v>
      </c>
      <c r="C104" s="35" t="s">
        <v>163</v>
      </c>
      <c r="D104" s="35" t="s">
        <v>151</v>
      </c>
      <c r="E104" s="35" t="s">
        <v>48</v>
      </c>
      <c r="F104" s="49"/>
      <c r="G104" s="49"/>
      <c r="H104" s="49"/>
      <c r="I104" s="49"/>
      <c r="J104" s="49"/>
      <c r="K104" s="49"/>
      <c r="L104" s="47">
        <f t="shared" si="16"/>
        <v>0</v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3">
        <f t="shared" si="17"/>
        <v>0</v>
      </c>
      <c r="AD104" s="73">
        <f t="shared" si="18"/>
        <v>0</v>
      </c>
      <c r="AE104" s="76">
        <v>25</v>
      </c>
      <c r="AF104" s="76">
        <v>48</v>
      </c>
      <c r="AG104">
        <v>2</v>
      </c>
    </row>
    <row r="105" spans="1:33" ht="19.5" customHeight="1">
      <c r="A105" s="35">
        <v>100</v>
      </c>
      <c r="B105" s="35" t="s">
        <v>36</v>
      </c>
      <c r="C105" s="35" t="s">
        <v>164</v>
      </c>
      <c r="D105" s="35" t="s">
        <v>205</v>
      </c>
      <c r="E105" s="35" t="s">
        <v>48</v>
      </c>
      <c r="F105" s="77"/>
      <c r="G105" s="77"/>
      <c r="H105" s="77"/>
      <c r="I105" s="77"/>
      <c r="J105" s="77"/>
      <c r="K105" s="77"/>
      <c r="L105" s="78">
        <f t="shared" si="16"/>
        <v>0</v>
      </c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80">
        <f t="shared" si="17"/>
        <v>0</v>
      </c>
      <c r="AD105" s="81">
        <f t="shared" si="18"/>
        <v>0</v>
      </c>
      <c r="AE105" s="76">
        <v>38</v>
      </c>
      <c r="AF105" s="76">
        <v>75</v>
      </c>
      <c r="AG105">
        <v>2</v>
      </c>
    </row>
    <row r="106" spans="1:33" ht="19.5" customHeight="1">
      <c r="A106" s="35">
        <v>101</v>
      </c>
      <c r="B106" s="35" t="s">
        <v>85</v>
      </c>
      <c r="C106" s="35" t="s">
        <v>165</v>
      </c>
      <c r="D106" s="35" t="s">
        <v>115</v>
      </c>
      <c r="E106" s="35" t="s">
        <v>91</v>
      </c>
      <c r="F106" s="49"/>
      <c r="G106" s="49"/>
      <c r="H106" s="49"/>
      <c r="I106" s="49"/>
      <c r="J106" s="49"/>
      <c r="K106" s="49"/>
      <c r="L106" s="82">
        <f t="shared" si="16"/>
        <v>0</v>
      </c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>
        <f t="shared" si="17"/>
        <v>0</v>
      </c>
      <c r="AD106" s="83">
        <f t="shared" si="18"/>
        <v>0</v>
      </c>
      <c r="AE106" s="76">
        <v>25</v>
      </c>
      <c r="AF106" s="76">
        <v>48</v>
      </c>
      <c r="AG106" s="84">
        <v>2</v>
      </c>
    </row>
    <row r="107" spans="1:33" ht="12.75">
      <c r="A107" s="35">
        <v>102</v>
      </c>
      <c r="B107" s="35" t="s">
        <v>85</v>
      </c>
      <c r="C107" s="35" t="s">
        <v>166</v>
      </c>
      <c r="D107" s="35" t="s">
        <v>115</v>
      </c>
      <c r="E107" s="35" t="s">
        <v>91</v>
      </c>
      <c r="F107" s="49"/>
      <c r="G107" s="49"/>
      <c r="H107" s="49"/>
      <c r="I107" s="49"/>
      <c r="J107" s="49"/>
      <c r="K107" s="49"/>
      <c r="L107" s="82">
        <f t="shared" si="16"/>
        <v>0</v>
      </c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>
        <f t="shared" si="17"/>
        <v>0</v>
      </c>
      <c r="AD107" s="83">
        <f t="shared" si="18"/>
        <v>0</v>
      </c>
      <c r="AE107" s="76">
        <v>25</v>
      </c>
      <c r="AF107" s="76">
        <v>48</v>
      </c>
      <c r="AG107" s="84">
        <v>2</v>
      </c>
    </row>
    <row r="108" spans="1:33" ht="13.5" thickBot="1">
      <c r="A108" s="35">
        <v>103</v>
      </c>
      <c r="B108" s="35" t="s">
        <v>36</v>
      </c>
      <c r="C108" s="35" t="s">
        <v>167</v>
      </c>
      <c r="D108" s="35" t="s">
        <v>205</v>
      </c>
      <c r="E108" s="35" t="s">
        <v>48</v>
      </c>
      <c r="F108" s="50"/>
      <c r="G108" s="50"/>
      <c r="H108" s="50"/>
      <c r="I108" s="50"/>
      <c r="J108" s="50"/>
      <c r="K108" s="50"/>
      <c r="L108" s="85">
        <f t="shared" si="16"/>
        <v>0</v>
      </c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>
        <f t="shared" si="17"/>
        <v>0</v>
      </c>
      <c r="AD108" s="86">
        <f t="shared" si="18"/>
        <v>0</v>
      </c>
      <c r="AE108" s="87">
        <v>38</v>
      </c>
      <c r="AF108" s="76">
        <v>75</v>
      </c>
      <c r="AG108" s="84">
        <v>2</v>
      </c>
    </row>
  </sheetData>
  <sheetProtection/>
  <mergeCells count="13">
    <mergeCell ref="AF4:AF5"/>
    <mergeCell ref="F4:H4"/>
    <mergeCell ref="I4:K4"/>
    <mergeCell ref="L4:L5"/>
    <mergeCell ref="M4:AB4"/>
    <mergeCell ref="AC4:AC5"/>
    <mergeCell ref="AD4:AD5"/>
    <mergeCell ref="AE4:AE5"/>
    <mergeCell ref="A4:A5"/>
    <mergeCell ref="C4:C5"/>
    <mergeCell ref="D4:D5"/>
    <mergeCell ref="E4:E5"/>
    <mergeCell ref="B4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AG70"/>
  <sheetViews>
    <sheetView zoomScalePageLayoutView="0" workbookViewId="0" topLeftCell="A1">
      <pane xSplit="5" ySplit="5" topLeftCell="F5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67" sqref="C67"/>
    </sheetView>
  </sheetViews>
  <sheetFormatPr defaultColWidth="9.00390625" defaultRowHeight="12.75"/>
  <cols>
    <col min="2" max="2" width="4.00390625" style="0" customWidth="1"/>
    <col min="3" max="3" width="23.625" style="0" customWidth="1"/>
    <col min="4" max="4" width="19.25390625" style="0" customWidth="1"/>
    <col min="5" max="5" width="14.375" style="0" customWidth="1"/>
    <col min="6" max="7" width="3.875" style="0" customWidth="1"/>
    <col min="8" max="8" width="4.125" style="0" customWidth="1"/>
    <col min="9" max="10" width="4.00390625" style="0" customWidth="1"/>
    <col min="11" max="11" width="3.875" style="0" customWidth="1"/>
    <col min="12" max="12" width="8.75390625" style="0" customWidth="1"/>
    <col min="13" max="28" width="2.75390625" style="0" customWidth="1"/>
    <col min="30" max="30" width="14.375" style="0" customWidth="1"/>
    <col min="31" max="31" width="6.75390625" style="0" bestFit="1" customWidth="1"/>
    <col min="32" max="32" width="11.75390625" style="0" customWidth="1"/>
    <col min="33" max="34" width="9.125" style="0" hidden="1" customWidth="1"/>
  </cols>
  <sheetData>
    <row r="1" ht="15.75">
      <c r="C1" s="40" t="s">
        <v>287</v>
      </c>
    </row>
    <row r="2" spans="4:31" ht="12.75">
      <c r="D2" t="s">
        <v>38</v>
      </c>
      <c r="M2" t="s">
        <v>33</v>
      </c>
      <c r="AE2" s="41" t="s">
        <v>34</v>
      </c>
    </row>
    <row r="3" spans="13:32" ht="13.5" thickBot="1">
      <c r="M3" s="41">
        <v>2</v>
      </c>
      <c r="N3" s="41">
        <v>1</v>
      </c>
      <c r="O3" s="41">
        <v>3</v>
      </c>
      <c r="P3" s="41">
        <v>3</v>
      </c>
      <c r="Q3" s="41">
        <v>3</v>
      </c>
      <c r="R3" s="41">
        <v>6</v>
      </c>
      <c r="S3" s="41">
        <v>3</v>
      </c>
      <c r="T3" s="41">
        <v>7</v>
      </c>
      <c r="U3" s="41">
        <v>5</v>
      </c>
      <c r="V3" s="41">
        <v>5</v>
      </c>
      <c r="W3" s="41">
        <v>7</v>
      </c>
      <c r="X3" s="41">
        <v>6</v>
      </c>
      <c r="Y3" s="41">
        <v>7</v>
      </c>
      <c r="Z3" s="41">
        <v>8</v>
      </c>
      <c r="AA3" s="41">
        <v>9</v>
      </c>
      <c r="AB3" s="41">
        <v>8</v>
      </c>
      <c r="AF3" s="41">
        <v>65</v>
      </c>
    </row>
    <row r="4" spans="1:32" ht="21" customHeight="1">
      <c r="A4" s="171" t="str">
        <f>Регистрация!A1</f>
        <v>Личн. № участн.</v>
      </c>
      <c r="B4" s="188" t="s">
        <v>35</v>
      </c>
      <c r="C4" s="186" t="str">
        <f>Регистрация!C1</f>
        <v>ФИО участника</v>
      </c>
      <c r="D4" s="186" t="str">
        <f>Регистрация!D1</f>
        <v>Команда</v>
      </c>
      <c r="E4" s="186" t="str">
        <f>Регистрация!E1</f>
        <v>Клуб</v>
      </c>
      <c r="F4" s="190" t="s">
        <v>2</v>
      </c>
      <c r="G4" s="191"/>
      <c r="H4" s="191"/>
      <c r="I4" s="191" t="s">
        <v>3</v>
      </c>
      <c r="J4" s="191"/>
      <c r="K4" s="192"/>
      <c r="L4" s="193" t="s">
        <v>41</v>
      </c>
      <c r="M4" s="182" t="s">
        <v>29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3" t="s">
        <v>30</v>
      </c>
      <c r="AD4" s="183" t="s">
        <v>4</v>
      </c>
      <c r="AE4" s="169" t="s">
        <v>42</v>
      </c>
      <c r="AF4" s="167" t="s">
        <v>43</v>
      </c>
    </row>
    <row r="5" spans="1:32" ht="20.25" customHeight="1" thickBot="1">
      <c r="A5" s="172"/>
      <c r="B5" s="189"/>
      <c r="C5" s="187"/>
      <c r="D5" s="187"/>
      <c r="E5" s="187"/>
      <c r="F5" s="46" t="s">
        <v>39</v>
      </c>
      <c r="G5" s="46" t="s">
        <v>36</v>
      </c>
      <c r="H5" s="46" t="s">
        <v>40</v>
      </c>
      <c r="I5" s="46" t="s">
        <v>39</v>
      </c>
      <c r="J5" s="46" t="s">
        <v>36</v>
      </c>
      <c r="K5" s="46" t="s">
        <v>40</v>
      </c>
      <c r="L5" s="194"/>
      <c r="M5" s="34">
        <v>1</v>
      </c>
      <c r="N5" s="34">
        <v>2</v>
      </c>
      <c r="O5" s="34">
        <v>3</v>
      </c>
      <c r="P5" s="34">
        <v>4</v>
      </c>
      <c r="Q5" s="34">
        <v>5</v>
      </c>
      <c r="R5" s="34">
        <v>6</v>
      </c>
      <c r="S5" s="34">
        <v>7</v>
      </c>
      <c r="T5" s="34">
        <v>8</v>
      </c>
      <c r="U5" s="34">
        <v>9</v>
      </c>
      <c r="V5" s="34">
        <v>10</v>
      </c>
      <c r="W5" s="34">
        <v>11</v>
      </c>
      <c r="X5" s="34">
        <v>12</v>
      </c>
      <c r="Y5" s="34">
        <v>13</v>
      </c>
      <c r="Z5" s="34">
        <v>14</v>
      </c>
      <c r="AA5" s="34">
        <v>15</v>
      </c>
      <c r="AB5" s="34">
        <v>16</v>
      </c>
      <c r="AC5" s="184"/>
      <c r="AD5" s="184"/>
      <c r="AE5" s="170"/>
      <c r="AF5" s="185"/>
    </row>
    <row r="6" spans="1:33" ht="19.5" customHeight="1">
      <c r="A6" s="35">
        <v>40</v>
      </c>
      <c r="B6" s="35" t="s">
        <v>36</v>
      </c>
      <c r="C6" s="35" t="s">
        <v>98</v>
      </c>
      <c r="D6" s="35" t="s">
        <v>100</v>
      </c>
      <c r="E6" s="35" t="s">
        <v>91</v>
      </c>
      <c r="F6" s="49">
        <v>0</v>
      </c>
      <c r="G6" s="49">
        <v>9</v>
      </c>
      <c r="H6" s="49">
        <v>0</v>
      </c>
      <c r="I6" s="49">
        <v>2</v>
      </c>
      <c r="J6" s="49">
        <v>7</v>
      </c>
      <c r="K6" s="49">
        <v>17</v>
      </c>
      <c r="L6" s="47">
        <f aca="true" t="shared" si="0" ref="L6:L37">TIME(I6,J6,K6)-TIME(F6,G6,H6)</f>
        <v>0.08214120370370369</v>
      </c>
      <c r="M6" s="32">
        <v>1</v>
      </c>
      <c r="N6" s="32">
        <v>1</v>
      </c>
      <c r="O6" s="32">
        <v>1</v>
      </c>
      <c r="P6" s="32">
        <v>1</v>
      </c>
      <c r="Q6" s="32">
        <v>1</v>
      </c>
      <c r="R6" s="32"/>
      <c r="S6" s="32"/>
      <c r="T6" s="32">
        <v>1</v>
      </c>
      <c r="U6" s="32">
        <v>1</v>
      </c>
      <c r="V6" s="32">
        <v>1</v>
      </c>
      <c r="W6" s="32">
        <v>1</v>
      </c>
      <c r="X6" s="32">
        <v>1</v>
      </c>
      <c r="Y6" s="32">
        <v>1</v>
      </c>
      <c r="Z6" s="32"/>
      <c r="AA6" s="32"/>
      <c r="AB6" s="32">
        <v>1</v>
      </c>
      <c r="AC6" s="33">
        <f aca="true" t="shared" si="1" ref="AC6:AC37">M6*M$3+N6*N$3+O6*O$3+P6*P$3+Q6*Q$3+R6*R$3+S6*S$3+T6*T$3+U6*U$3+V6*V$3+W6*W$3+X6*X$3+Y6*Y$3+Z6*AA6+Z6*Z$3+AA6*AA$3+AB6*AB$3</f>
        <v>57</v>
      </c>
      <c r="AD6" s="73">
        <f aca="true" t="shared" si="2" ref="AD6:AD37">IF(L6&gt;TIME(2,,),AC6-(L6-TIME(2,,))*2160,AC6)</f>
        <v>57</v>
      </c>
      <c r="AE6" s="76">
        <v>1</v>
      </c>
      <c r="AF6" s="76">
        <f aca="true" t="shared" si="3" ref="AF6:AF42">AE6</f>
        <v>1</v>
      </c>
      <c r="AG6" t="e">
        <f>IF(L6&gt;#REF!,1,0)</f>
        <v>#REF!</v>
      </c>
    </row>
    <row r="7" spans="1:33" ht="19.5" customHeight="1">
      <c r="A7" s="35">
        <v>41</v>
      </c>
      <c r="B7" s="35" t="s">
        <v>36</v>
      </c>
      <c r="C7" s="35" t="s">
        <v>101</v>
      </c>
      <c r="D7" s="35" t="s">
        <v>100</v>
      </c>
      <c r="E7" s="35" t="s">
        <v>91</v>
      </c>
      <c r="F7" s="49">
        <v>0</v>
      </c>
      <c r="G7" s="49">
        <v>13</v>
      </c>
      <c r="H7" s="49">
        <v>0</v>
      </c>
      <c r="I7" s="49">
        <v>2</v>
      </c>
      <c r="J7" s="49">
        <v>7</v>
      </c>
      <c r="K7" s="49">
        <v>24</v>
      </c>
      <c r="L7" s="47">
        <f t="shared" si="0"/>
        <v>0.07944444444444446</v>
      </c>
      <c r="M7" s="32"/>
      <c r="N7" s="32">
        <v>1</v>
      </c>
      <c r="O7" s="32">
        <v>1</v>
      </c>
      <c r="P7" s="32">
        <v>1</v>
      </c>
      <c r="Q7" s="32">
        <v>1</v>
      </c>
      <c r="R7" s="32"/>
      <c r="S7" s="32"/>
      <c r="T7" s="32">
        <v>1</v>
      </c>
      <c r="U7" s="32">
        <v>1</v>
      </c>
      <c r="V7" s="32">
        <v>1</v>
      </c>
      <c r="W7" s="32">
        <v>1</v>
      </c>
      <c r="X7" s="32">
        <v>1</v>
      </c>
      <c r="Y7" s="32">
        <v>1</v>
      </c>
      <c r="Z7" s="32"/>
      <c r="AA7" s="32"/>
      <c r="AB7" s="32">
        <v>1</v>
      </c>
      <c r="AC7" s="33">
        <f t="shared" si="1"/>
        <v>55</v>
      </c>
      <c r="AD7" s="73">
        <f t="shared" si="2"/>
        <v>55</v>
      </c>
      <c r="AE7" s="76">
        <v>2</v>
      </c>
      <c r="AF7" s="76">
        <f t="shared" si="3"/>
        <v>2</v>
      </c>
      <c r="AG7" t="e">
        <f>IF(L7&gt;#REF!,1,0)</f>
        <v>#REF!</v>
      </c>
    </row>
    <row r="8" spans="1:33" ht="19.5" customHeight="1">
      <c r="A8" s="35">
        <v>92</v>
      </c>
      <c r="B8" s="35" t="s">
        <v>36</v>
      </c>
      <c r="C8" s="35" t="s">
        <v>156</v>
      </c>
      <c r="D8" s="35" t="s">
        <v>104</v>
      </c>
      <c r="E8" s="35" t="s">
        <v>91</v>
      </c>
      <c r="F8" s="49">
        <v>3</v>
      </c>
      <c r="G8" s="49">
        <v>54</v>
      </c>
      <c r="H8" s="49">
        <v>0</v>
      </c>
      <c r="I8" s="49">
        <v>5</v>
      </c>
      <c r="J8" s="49">
        <v>49</v>
      </c>
      <c r="K8" s="49">
        <v>50</v>
      </c>
      <c r="L8" s="47">
        <f t="shared" si="0"/>
        <v>0.08043981481481483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2">
        <v>1</v>
      </c>
      <c r="S8" s="32">
        <v>1</v>
      </c>
      <c r="T8" s="32"/>
      <c r="U8" s="32"/>
      <c r="V8" s="32">
        <v>1</v>
      </c>
      <c r="W8" s="32">
        <v>1</v>
      </c>
      <c r="X8" s="32">
        <v>1</v>
      </c>
      <c r="Y8" s="32">
        <v>1</v>
      </c>
      <c r="Z8" s="32"/>
      <c r="AA8" s="32"/>
      <c r="AB8" s="32">
        <v>1</v>
      </c>
      <c r="AC8" s="33">
        <f t="shared" si="1"/>
        <v>54</v>
      </c>
      <c r="AD8" s="73">
        <f t="shared" si="2"/>
        <v>54</v>
      </c>
      <c r="AE8" s="76">
        <v>3</v>
      </c>
      <c r="AF8" s="76">
        <f t="shared" si="3"/>
        <v>3</v>
      </c>
      <c r="AG8" t="e">
        <f>IF(L8&gt;#REF!,1,0)</f>
        <v>#REF!</v>
      </c>
    </row>
    <row r="9" spans="1:33" ht="19.5" customHeight="1">
      <c r="A9" s="35">
        <v>8</v>
      </c>
      <c r="B9" s="35" t="s">
        <v>36</v>
      </c>
      <c r="C9" s="35" t="s">
        <v>55</v>
      </c>
      <c r="D9" s="35" t="s">
        <v>56</v>
      </c>
      <c r="E9" s="35" t="s">
        <v>48</v>
      </c>
      <c r="F9" s="49">
        <v>2</v>
      </c>
      <c r="G9" s="49">
        <v>10</v>
      </c>
      <c r="H9" s="49">
        <v>0</v>
      </c>
      <c r="I9" s="49">
        <v>4</v>
      </c>
      <c r="J9" s="49">
        <v>2</v>
      </c>
      <c r="K9" s="49">
        <v>30</v>
      </c>
      <c r="L9" s="47">
        <f t="shared" si="0"/>
        <v>0.07812500000000001</v>
      </c>
      <c r="M9" s="32">
        <v>1</v>
      </c>
      <c r="N9" s="32">
        <v>1</v>
      </c>
      <c r="O9" s="32">
        <v>1</v>
      </c>
      <c r="P9" s="32">
        <v>1</v>
      </c>
      <c r="Q9" s="32">
        <v>1</v>
      </c>
      <c r="R9" s="32"/>
      <c r="S9" s="32"/>
      <c r="T9" s="32"/>
      <c r="U9" s="32"/>
      <c r="V9" s="32"/>
      <c r="W9" s="32"/>
      <c r="X9" s="32">
        <v>1</v>
      </c>
      <c r="Y9" s="32">
        <v>1</v>
      </c>
      <c r="Z9" s="32">
        <v>1</v>
      </c>
      <c r="AA9" s="32">
        <v>1</v>
      </c>
      <c r="AB9" s="32">
        <v>1</v>
      </c>
      <c r="AC9" s="33">
        <f t="shared" si="1"/>
        <v>51</v>
      </c>
      <c r="AD9" s="73">
        <f t="shared" si="2"/>
        <v>51</v>
      </c>
      <c r="AE9" s="76">
        <v>4</v>
      </c>
      <c r="AF9" s="76">
        <f t="shared" si="3"/>
        <v>4</v>
      </c>
      <c r="AG9" t="e">
        <f>IF(L9&gt;#REF!,1,0)</f>
        <v>#REF!</v>
      </c>
    </row>
    <row r="10" spans="1:33" ht="19.5" customHeight="1">
      <c r="A10" s="35">
        <v>9</v>
      </c>
      <c r="B10" s="35" t="s">
        <v>36</v>
      </c>
      <c r="C10" s="35" t="s">
        <v>57</v>
      </c>
      <c r="D10" s="35" t="s">
        <v>56</v>
      </c>
      <c r="E10" s="35" t="s">
        <v>48</v>
      </c>
      <c r="F10" s="49">
        <v>2</v>
      </c>
      <c r="G10" s="49">
        <v>11</v>
      </c>
      <c r="H10" s="49">
        <v>0</v>
      </c>
      <c r="I10" s="49">
        <v>4</v>
      </c>
      <c r="J10" s="49">
        <v>2</v>
      </c>
      <c r="K10" s="49">
        <v>45</v>
      </c>
      <c r="L10" s="47">
        <f t="shared" si="0"/>
        <v>0.07760416666666668</v>
      </c>
      <c r="M10" s="32">
        <v>1</v>
      </c>
      <c r="N10" s="32">
        <v>1</v>
      </c>
      <c r="O10" s="32"/>
      <c r="P10" s="32">
        <v>1</v>
      </c>
      <c r="Q10" s="32">
        <v>1</v>
      </c>
      <c r="R10" s="32"/>
      <c r="S10" s="32"/>
      <c r="T10" s="32"/>
      <c r="U10" s="32"/>
      <c r="V10" s="32"/>
      <c r="W10" s="32"/>
      <c r="X10" s="32">
        <v>1</v>
      </c>
      <c r="Y10" s="32">
        <v>1</v>
      </c>
      <c r="Z10" s="32">
        <v>1</v>
      </c>
      <c r="AA10" s="32">
        <v>1</v>
      </c>
      <c r="AB10" s="32">
        <v>1</v>
      </c>
      <c r="AC10" s="33">
        <f t="shared" si="1"/>
        <v>48</v>
      </c>
      <c r="AD10" s="73">
        <f t="shared" si="2"/>
        <v>48</v>
      </c>
      <c r="AE10" s="76">
        <v>5</v>
      </c>
      <c r="AF10" s="76">
        <f t="shared" si="3"/>
        <v>5</v>
      </c>
      <c r="AG10" t="e">
        <f>IF(L10&gt;#REF!,1,0)</f>
        <v>#REF!</v>
      </c>
    </row>
    <row r="11" spans="1:33" ht="19.5" customHeight="1">
      <c r="A11" s="35">
        <v>35</v>
      </c>
      <c r="B11" s="35" t="s">
        <v>36</v>
      </c>
      <c r="C11" s="35" t="s">
        <v>90</v>
      </c>
      <c r="D11" s="35" t="s">
        <v>92</v>
      </c>
      <c r="E11" s="35" t="s">
        <v>91</v>
      </c>
      <c r="F11" s="49">
        <v>0</v>
      </c>
      <c r="G11" s="49">
        <v>1</v>
      </c>
      <c r="H11" s="49">
        <v>0</v>
      </c>
      <c r="I11" s="49">
        <v>1</v>
      </c>
      <c r="J11" s="49">
        <v>47</v>
      </c>
      <c r="K11" s="49">
        <v>3</v>
      </c>
      <c r="L11" s="47">
        <f t="shared" si="0"/>
        <v>0.07364583333333334</v>
      </c>
      <c r="M11" s="32"/>
      <c r="N11" s="32">
        <v>1</v>
      </c>
      <c r="O11" s="32">
        <v>1</v>
      </c>
      <c r="P11" s="32">
        <v>1</v>
      </c>
      <c r="Q11" s="32">
        <v>1</v>
      </c>
      <c r="R11" s="32"/>
      <c r="S11" s="32"/>
      <c r="T11" s="32">
        <v>1</v>
      </c>
      <c r="U11" s="32">
        <v>1</v>
      </c>
      <c r="V11" s="32">
        <v>1</v>
      </c>
      <c r="W11" s="32"/>
      <c r="X11" s="32">
        <v>1</v>
      </c>
      <c r="Y11" s="32">
        <v>1</v>
      </c>
      <c r="Z11" s="32"/>
      <c r="AA11" s="32"/>
      <c r="AB11" s="32"/>
      <c r="AC11" s="33">
        <f t="shared" si="1"/>
        <v>40</v>
      </c>
      <c r="AD11" s="73">
        <f t="shared" si="2"/>
        <v>40</v>
      </c>
      <c r="AE11" s="76">
        <v>6</v>
      </c>
      <c r="AF11" s="76">
        <f t="shared" si="3"/>
        <v>6</v>
      </c>
      <c r="AG11" t="e">
        <f>IF(L11&gt;#REF!,1,0)</f>
        <v>#REF!</v>
      </c>
    </row>
    <row r="12" spans="1:33" ht="19.5" customHeight="1">
      <c r="A12" s="35">
        <v>84</v>
      </c>
      <c r="B12" s="35" t="s">
        <v>36</v>
      </c>
      <c r="C12" s="35" t="s">
        <v>147</v>
      </c>
      <c r="D12" s="35" t="s">
        <v>141</v>
      </c>
      <c r="E12" s="35" t="s">
        <v>91</v>
      </c>
      <c r="F12" s="49">
        <v>3</v>
      </c>
      <c r="G12" s="49">
        <v>41</v>
      </c>
      <c r="H12" s="49">
        <v>0</v>
      </c>
      <c r="I12" s="49">
        <v>5</v>
      </c>
      <c r="J12" s="49">
        <v>41</v>
      </c>
      <c r="K12" s="49">
        <v>0</v>
      </c>
      <c r="L12" s="47">
        <f t="shared" si="0"/>
        <v>0.08333333333333334</v>
      </c>
      <c r="M12" s="32"/>
      <c r="N12" s="32"/>
      <c r="O12" s="32"/>
      <c r="P12" s="32"/>
      <c r="Q12" s="32">
        <v>1</v>
      </c>
      <c r="R12" s="32"/>
      <c r="S12" s="32">
        <v>1</v>
      </c>
      <c r="T12" s="32"/>
      <c r="U12" s="32"/>
      <c r="V12" s="32">
        <v>1</v>
      </c>
      <c r="W12" s="32">
        <v>1</v>
      </c>
      <c r="X12" s="32">
        <v>1</v>
      </c>
      <c r="Y12" s="32">
        <v>1</v>
      </c>
      <c r="Z12" s="32"/>
      <c r="AA12" s="32"/>
      <c r="AB12" s="32">
        <v>1</v>
      </c>
      <c r="AC12" s="33">
        <f t="shared" si="1"/>
        <v>39</v>
      </c>
      <c r="AD12" s="73">
        <f t="shared" si="2"/>
        <v>39</v>
      </c>
      <c r="AE12" s="76">
        <v>7</v>
      </c>
      <c r="AF12" s="76">
        <f t="shared" si="3"/>
        <v>7</v>
      </c>
      <c r="AG12" t="e">
        <f>IF(L12&gt;#REF!,1,0)</f>
        <v>#REF!</v>
      </c>
    </row>
    <row r="13" spans="1:33" ht="19.5" customHeight="1">
      <c r="A13" s="35">
        <v>34</v>
      </c>
      <c r="B13" s="35" t="s">
        <v>36</v>
      </c>
      <c r="C13" s="35" t="s">
        <v>89</v>
      </c>
      <c r="D13" s="35" t="s">
        <v>202</v>
      </c>
      <c r="E13" s="35" t="s">
        <v>48</v>
      </c>
      <c r="F13" s="49">
        <v>1</v>
      </c>
      <c r="G13" s="49">
        <v>23</v>
      </c>
      <c r="H13" s="49">
        <v>0</v>
      </c>
      <c r="I13" s="49">
        <v>3</v>
      </c>
      <c r="J13" s="49">
        <v>15</v>
      </c>
      <c r="K13" s="49">
        <v>4</v>
      </c>
      <c r="L13" s="47">
        <f t="shared" si="0"/>
        <v>0.0778240740740741</v>
      </c>
      <c r="M13" s="32"/>
      <c r="N13" s="32"/>
      <c r="O13" s="32">
        <v>1</v>
      </c>
      <c r="P13" s="32"/>
      <c r="Q13" s="32">
        <v>1</v>
      </c>
      <c r="R13" s="32"/>
      <c r="S13" s="32">
        <v>1</v>
      </c>
      <c r="T13" s="32">
        <v>1</v>
      </c>
      <c r="U13" s="32">
        <v>1</v>
      </c>
      <c r="V13" s="32">
        <v>1</v>
      </c>
      <c r="W13" s="32">
        <v>1</v>
      </c>
      <c r="X13" s="32"/>
      <c r="Y13" s="32"/>
      <c r="Z13" s="32"/>
      <c r="AA13" s="32"/>
      <c r="AB13" s="32"/>
      <c r="AC13" s="33">
        <f t="shared" si="1"/>
        <v>33</v>
      </c>
      <c r="AD13" s="73">
        <f t="shared" si="2"/>
        <v>33</v>
      </c>
      <c r="AE13" s="76">
        <v>8</v>
      </c>
      <c r="AF13" s="76">
        <f t="shared" si="3"/>
        <v>8</v>
      </c>
      <c r="AG13" t="e">
        <f>IF(L13&gt;#REF!,1,0)</f>
        <v>#REF!</v>
      </c>
    </row>
    <row r="14" spans="1:33" ht="19.5" customHeight="1">
      <c r="A14" s="35">
        <v>32</v>
      </c>
      <c r="B14" s="35" t="s">
        <v>36</v>
      </c>
      <c r="C14" s="35" t="s">
        <v>87</v>
      </c>
      <c r="D14" s="35" t="s">
        <v>63</v>
      </c>
      <c r="E14" s="35" t="s">
        <v>221</v>
      </c>
      <c r="F14" s="49">
        <v>2</v>
      </c>
      <c r="G14" s="49">
        <v>27</v>
      </c>
      <c r="H14" s="49">
        <v>0</v>
      </c>
      <c r="I14" s="49">
        <v>4</v>
      </c>
      <c r="J14" s="49">
        <v>22</v>
      </c>
      <c r="K14" s="49">
        <v>5</v>
      </c>
      <c r="L14" s="47">
        <f t="shared" si="0"/>
        <v>0.07991898148148145</v>
      </c>
      <c r="M14" s="32"/>
      <c r="N14" s="32">
        <v>1</v>
      </c>
      <c r="O14" s="32">
        <v>1</v>
      </c>
      <c r="P14" s="32"/>
      <c r="Q14" s="32"/>
      <c r="R14" s="32">
        <v>1</v>
      </c>
      <c r="S14" s="32">
        <v>1</v>
      </c>
      <c r="T14" s="32">
        <v>1</v>
      </c>
      <c r="U14" s="32"/>
      <c r="V14" s="32">
        <v>1</v>
      </c>
      <c r="W14" s="32">
        <v>1</v>
      </c>
      <c r="X14" s="32"/>
      <c r="Y14" s="32"/>
      <c r="Z14" s="32"/>
      <c r="AA14" s="32"/>
      <c r="AB14" s="32"/>
      <c r="AC14" s="33">
        <f t="shared" si="1"/>
        <v>32</v>
      </c>
      <c r="AD14" s="73">
        <f t="shared" si="2"/>
        <v>32</v>
      </c>
      <c r="AE14" s="76">
        <v>9</v>
      </c>
      <c r="AF14" s="76">
        <f t="shared" si="3"/>
        <v>9</v>
      </c>
      <c r="AG14" t="e">
        <f>IF(L14&gt;#REF!,1,0)</f>
        <v>#REF!</v>
      </c>
    </row>
    <row r="15" spans="1:33" ht="19.5" customHeight="1">
      <c r="A15" s="35">
        <v>46</v>
      </c>
      <c r="B15" s="35" t="s">
        <v>36</v>
      </c>
      <c r="C15" s="35" t="s">
        <v>107</v>
      </c>
      <c r="D15" s="35" t="s">
        <v>104</v>
      </c>
      <c r="E15" s="35" t="s">
        <v>91</v>
      </c>
      <c r="F15" s="49">
        <v>0</v>
      </c>
      <c r="G15" s="49">
        <v>34</v>
      </c>
      <c r="H15" s="49">
        <v>0</v>
      </c>
      <c r="I15" s="49">
        <v>2</v>
      </c>
      <c r="J15" s="49">
        <v>33</v>
      </c>
      <c r="K15" s="49">
        <v>26</v>
      </c>
      <c r="L15" s="47">
        <f t="shared" si="0"/>
        <v>0.08293981481481481</v>
      </c>
      <c r="M15" s="32"/>
      <c r="N15" s="32"/>
      <c r="O15" s="32"/>
      <c r="P15" s="32">
        <v>1</v>
      </c>
      <c r="Q15" s="32">
        <v>1</v>
      </c>
      <c r="R15" s="32"/>
      <c r="S15" s="32"/>
      <c r="T15" s="32"/>
      <c r="U15" s="32"/>
      <c r="V15" s="32">
        <v>1</v>
      </c>
      <c r="W15" s="32"/>
      <c r="X15" s="32">
        <v>1</v>
      </c>
      <c r="Y15" s="32">
        <v>1</v>
      </c>
      <c r="Z15" s="32"/>
      <c r="AA15" s="32"/>
      <c r="AB15" s="32">
        <v>1</v>
      </c>
      <c r="AC15" s="33">
        <f t="shared" si="1"/>
        <v>32</v>
      </c>
      <c r="AD15" s="73">
        <f t="shared" si="2"/>
        <v>32</v>
      </c>
      <c r="AE15" s="76">
        <v>10</v>
      </c>
      <c r="AF15" s="76">
        <f t="shared" si="3"/>
        <v>10</v>
      </c>
      <c r="AG15" t="e">
        <f>IF(L15&gt;#REF!,1,0)</f>
        <v>#REF!</v>
      </c>
    </row>
    <row r="16" spans="1:33" ht="19.5" customHeight="1">
      <c r="A16" s="35">
        <v>51</v>
      </c>
      <c r="B16" s="35" t="s">
        <v>36</v>
      </c>
      <c r="C16" s="35" t="s">
        <v>113</v>
      </c>
      <c r="D16" s="35" t="s">
        <v>100</v>
      </c>
      <c r="E16" s="35" t="s">
        <v>91</v>
      </c>
      <c r="F16" s="49">
        <v>0</v>
      </c>
      <c r="G16" s="49">
        <v>19</v>
      </c>
      <c r="H16" s="49">
        <v>0</v>
      </c>
      <c r="I16" s="49">
        <v>2</v>
      </c>
      <c r="J16" s="49">
        <v>7</v>
      </c>
      <c r="K16" s="49">
        <v>55</v>
      </c>
      <c r="L16" s="47">
        <f t="shared" si="0"/>
        <v>0.07563657407407409</v>
      </c>
      <c r="M16" s="32"/>
      <c r="N16" s="32">
        <v>1</v>
      </c>
      <c r="O16" s="32">
        <v>1</v>
      </c>
      <c r="P16" s="32"/>
      <c r="Q16" s="32"/>
      <c r="R16" s="32"/>
      <c r="S16" s="32"/>
      <c r="T16" s="32">
        <v>1</v>
      </c>
      <c r="U16" s="32">
        <v>1</v>
      </c>
      <c r="V16" s="32">
        <v>1</v>
      </c>
      <c r="W16" s="32">
        <v>1</v>
      </c>
      <c r="X16" s="32"/>
      <c r="Y16" s="32"/>
      <c r="Z16" s="32"/>
      <c r="AA16" s="32"/>
      <c r="AB16" s="32"/>
      <c r="AC16" s="33">
        <f t="shared" si="1"/>
        <v>28</v>
      </c>
      <c r="AD16" s="73">
        <f t="shared" si="2"/>
        <v>28</v>
      </c>
      <c r="AE16" s="76">
        <v>11</v>
      </c>
      <c r="AF16" s="76">
        <f t="shared" si="3"/>
        <v>11</v>
      </c>
      <c r="AG16" t="e">
        <f>IF(L16&gt;#REF!,1,0)</f>
        <v>#REF!</v>
      </c>
    </row>
    <row r="17" spans="1:33" ht="19.5" customHeight="1">
      <c r="A17" s="35">
        <v>47</v>
      </c>
      <c r="B17" s="35" t="s">
        <v>36</v>
      </c>
      <c r="C17" s="35" t="s">
        <v>108</v>
      </c>
      <c r="D17" s="35" t="s">
        <v>104</v>
      </c>
      <c r="E17" s="35" t="s">
        <v>91</v>
      </c>
      <c r="F17" s="49">
        <v>1</v>
      </c>
      <c r="G17" s="49">
        <v>24</v>
      </c>
      <c r="H17" s="49">
        <v>0</v>
      </c>
      <c r="I17" s="49">
        <v>3</v>
      </c>
      <c r="J17" s="49">
        <v>7</v>
      </c>
      <c r="K17" s="49">
        <v>51</v>
      </c>
      <c r="L17" s="47">
        <f t="shared" si="0"/>
        <v>0.07211805555555556</v>
      </c>
      <c r="M17" s="32">
        <v>1</v>
      </c>
      <c r="N17" s="32">
        <v>1</v>
      </c>
      <c r="O17" s="32">
        <v>1</v>
      </c>
      <c r="P17" s="32">
        <v>1</v>
      </c>
      <c r="Q17" s="32">
        <v>1</v>
      </c>
      <c r="R17" s="32"/>
      <c r="S17" s="32">
        <v>1</v>
      </c>
      <c r="T17" s="32">
        <v>1</v>
      </c>
      <c r="U17" s="32">
        <v>1</v>
      </c>
      <c r="V17" s="32"/>
      <c r="W17" s="32"/>
      <c r="X17" s="32"/>
      <c r="Y17" s="32"/>
      <c r="Z17" s="32"/>
      <c r="AA17" s="32"/>
      <c r="AB17" s="32"/>
      <c r="AC17" s="33">
        <f t="shared" si="1"/>
        <v>27</v>
      </c>
      <c r="AD17" s="73">
        <f t="shared" si="2"/>
        <v>27</v>
      </c>
      <c r="AE17" s="76">
        <v>12</v>
      </c>
      <c r="AF17" s="76">
        <f t="shared" si="3"/>
        <v>12</v>
      </c>
      <c r="AG17" t="e">
        <f>IF(L17&gt;#REF!,1,0)</f>
        <v>#REF!</v>
      </c>
    </row>
    <row r="18" spans="1:33" ht="19.5" customHeight="1">
      <c r="A18" s="35">
        <v>14</v>
      </c>
      <c r="B18" s="35" t="s">
        <v>36</v>
      </c>
      <c r="C18" s="35" t="s">
        <v>62</v>
      </c>
      <c r="D18" s="35" t="s">
        <v>63</v>
      </c>
      <c r="E18" s="35" t="s">
        <v>221</v>
      </c>
      <c r="F18" s="49">
        <v>0</v>
      </c>
      <c r="G18" s="49">
        <v>30</v>
      </c>
      <c r="H18" s="49">
        <v>0</v>
      </c>
      <c r="I18" s="49">
        <v>2</v>
      </c>
      <c r="J18" s="49">
        <v>15</v>
      </c>
      <c r="K18" s="49">
        <v>15</v>
      </c>
      <c r="L18" s="47">
        <f t="shared" si="0"/>
        <v>0.07309027777777777</v>
      </c>
      <c r="M18" s="32"/>
      <c r="N18" s="32">
        <v>1</v>
      </c>
      <c r="O18" s="32"/>
      <c r="P18" s="32"/>
      <c r="Q18" s="32"/>
      <c r="R18" s="32"/>
      <c r="S18" s="32">
        <v>1</v>
      </c>
      <c r="T18" s="32"/>
      <c r="U18" s="32"/>
      <c r="V18" s="32">
        <v>1</v>
      </c>
      <c r="W18" s="32"/>
      <c r="X18" s="32">
        <v>1</v>
      </c>
      <c r="Y18" s="32">
        <v>1</v>
      </c>
      <c r="Z18" s="32"/>
      <c r="AA18" s="32"/>
      <c r="AB18" s="32"/>
      <c r="AC18" s="33">
        <f t="shared" si="1"/>
        <v>22</v>
      </c>
      <c r="AD18" s="73">
        <f t="shared" si="2"/>
        <v>22</v>
      </c>
      <c r="AE18" s="76">
        <v>13</v>
      </c>
      <c r="AF18" s="76">
        <f t="shared" si="3"/>
        <v>13</v>
      </c>
      <c r="AG18" t="e">
        <f>IF(L18&gt;#REF!,1,0)</f>
        <v>#REF!</v>
      </c>
    </row>
    <row r="19" spans="1:33" ht="19.5" customHeight="1">
      <c r="A19" s="35">
        <v>4</v>
      </c>
      <c r="B19" s="35" t="s">
        <v>36</v>
      </c>
      <c r="C19" s="35" t="s">
        <v>51</v>
      </c>
      <c r="D19" s="35" t="s">
        <v>52</v>
      </c>
      <c r="E19" s="35" t="s">
        <v>48</v>
      </c>
      <c r="F19" s="49">
        <v>1</v>
      </c>
      <c r="G19" s="49">
        <v>55</v>
      </c>
      <c r="H19" s="49">
        <v>0</v>
      </c>
      <c r="I19" s="49">
        <v>3</v>
      </c>
      <c r="J19" s="49">
        <v>50</v>
      </c>
      <c r="K19" s="49">
        <v>0</v>
      </c>
      <c r="L19" s="47">
        <f t="shared" si="0"/>
        <v>0.07986111111111113</v>
      </c>
      <c r="M19" s="32">
        <v>1</v>
      </c>
      <c r="N19" s="32">
        <v>1</v>
      </c>
      <c r="O19" s="32">
        <v>1</v>
      </c>
      <c r="P19" s="32">
        <v>1</v>
      </c>
      <c r="Q19" s="32"/>
      <c r="R19" s="32"/>
      <c r="S19" s="32"/>
      <c r="T19" s="32">
        <v>1</v>
      </c>
      <c r="U19" s="32">
        <v>1</v>
      </c>
      <c r="V19" s="32"/>
      <c r="W19" s="32"/>
      <c r="X19" s="32"/>
      <c r="Y19" s="32"/>
      <c r="Z19" s="32"/>
      <c r="AA19" s="32"/>
      <c r="AB19" s="32"/>
      <c r="AC19" s="33">
        <f t="shared" si="1"/>
        <v>21</v>
      </c>
      <c r="AD19" s="73">
        <f t="shared" si="2"/>
        <v>21</v>
      </c>
      <c r="AE19" s="76">
        <v>14</v>
      </c>
      <c r="AF19" s="76">
        <f t="shared" si="3"/>
        <v>14</v>
      </c>
      <c r="AG19" t="e">
        <f>IF(L19&gt;#REF!,1,0)</f>
        <v>#REF!</v>
      </c>
    </row>
    <row r="20" spans="1:33" ht="19.5" customHeight="1">
      <c r="A20" s="35">
        <v>77</v>
      </c>
      <c r="B20" s="35" t="s">
        <v>36</v>
      </c>
      <c r="C20" s="35" t="s">
        <v>140</v>
      </c>
      <c r="D20" s="35" t="s">
        <v>141</v>
      </c>
      <c r="E20" s="35" t="s">
        <v>91</v>
      </c>
      <c r="F20" s="49">
        <v>3</v>
      </c>
      <c r="G20" s="49">
        <v>32</v>
      </c>
      <c r="H20" s="49">
        <v>0</v>
      </c>
      <c r="I20" s="49">
        <v>5</v>
      </c>
      <c r="J20" s="49">
        <v>32</v>
      </c>
      <c r="K20" s="49">
        <v>0</v>
      </c>
      <c r="L20" s="47">
        <f t="shared" si="0"/>
        <v>0.08333333333333331</v>
      </c>
      <c r="M20" s="32"/>
      <c r="N20" s="32"/>
      <c r="O20" s="32">
        <v>1</v>
      </c>
      <c r="P20" s="32"/>
      <c r="Q20" s="32"/>
      <c r="R20" s="32"/>
      <c r="S20" s="32"/>
      <c r="T20" s="32">
        <v>1</v>
      </c>
      <c r="U20" s="32">
        <v>1</v>
      </c>
      <c r="V20" s="32">
        <v>1</v>
      </c>
      <c r="W20" s="32"/>
      <c r="X20" s="32"/>
      <c r="Y20" s="32"/>
      <c r="Z20" s="32"/>
      <c r="AA20" s="32"/>
      <c r="AB20" s="32"/>
      <c r="AC20" s="33">
        <f t="shared" si="1"/>
        <v>20</v>
      </c>
      <c r="AD20" s="73">
        <f t="shared" si="2"/>
        <v>20</v>
      </c>
      <c r="AE20" s="76">
        <v>15</v>
      </c>
      <c r="AF20" s="76">
        <f t="shared" si="3"/>
        <v>15</v>
      </c>
      <c r="AG20" t="e">
        <f>IF(L20&gt;#REF!,1,0)</f>
        <v>#REF!</v>
      </c>
    </row>
    <row r="21" spans="1:33" ht="19.5" customHeight="1">
      <c r="A21" s="35">
        <v>48</v>
      </c>
      <c r="B21" s="35" t="s">
        <v>36</v>
      </c>
      <c r="C21" s="35" t="s">
        <v>109</v>
      </c>
      <c r="D21" s="35" t="s">
        <v>110</v>
      </c>
      <c r="E21" s="35" t="s">
        <v>48</v>
      </c>
      <c r="F21" s="49">
        <v>2</v>
      </c>
      <c r="G21" s="49">
        <v>33</v>
      </c>
      <c r="H21" s="49">
        <v>0</v>
      </c>
      <c r="I21" s="49">
        <v>4</v>
      </c>
      <c r="J21" s="49">
        <v>1</v>
      </c>
      <c r="K21" s="49">
        <v>22</v>
      </c>
      <c r="L21" s="47">
        <f t="shared" si="0"/>
        <v>0.061365740740740735</v>
      </c>
      <c r="M21" s="32"/>
      <c r="N21" s="32"/>
      <c r="O21" s="32"/>
      <c r="P21" s="32"/>
      <c r="Q21" s="32"/>
      <c r="R21" s="32"/>
      <c r="S21" s="32"/>
      <c r="T21" s="32"/>
      <c r="U21" s="32"/>
      <c r="V21" s="32">
        <v>1</v>
      </c>
      <c r="W21" s="32"/>
      <c r="X21" s="32">
        <v>1</v>
      </c>
      <c r="Y21" s="32">
        <v>1</v>
      </c>
      <c r="Z21" s="32"/>
      <c r="AA21" s="32"/>
      <c r="AB21" s="32"/>
      <c r="AC21" s="33">
        <f t="shared" si="1"/>
        <v>18</v>
      </c>
      <c r="AD21" s="73">
        <f t="shared" si="2"/>
        <v>18</v>
      </c>
      <c r="AE21" s="76">
        <v>16</v>
      </c>
      <c r="AF21" s="76">
        <f t="shared" si="3"/>
        <v>16</v>
      </c>
      <c r="AG21" t="e">
        <f>IF(L21&gt;#REF!,1,0)</f>
        <v>#REF!</v>
      </c>
    </row>
    <row r="22" spans="1:33" ht="19.5" customHeight="1">
      <c r="A22" s="35">
        <v>68</v>
      </c>
      <c r="B22" s="35" t="s">
        <v>36</v>
      </c>
      <c r="C22" s="35" t="s">
        <v>132</v>
      </c>
      <c r="D22" s="35" t="s">
        <v>115</v>
      </c>
      <c r="E22" s="35" t="s">
        <v>91</v>
      </c>
      <c r="F22" s="49">
        <v>2</v>
      </c>
      <c r="G22" s="49">
        <v>7</v>
      </c>
      <c r="H22" s="49">
        <v>0</v>
      </c>
      <c r="I22" s="49">
        <v>3</v>
      </c>
      <c r="J22" s="49">
        <v>55</v>
      </c>
      <c r="K22" s="49">
        <v>52</v>
      </c>
      <c r="L22" s="47">
        <f t="shared" si="0"/>
        <v>0.07560185185185185</v>
      </c>
      <c r="M22" s="32">
        <v>1</v>
      </c>
      <c r="N22" s="32">
        <v>1</v>
      </c>
      <c r="O22" s="32"/>
      <c r="P22" s="32">
        <v>1</v>
      </c>
      <c r="Q22" s="32">
        <v>1</v>
      </c>
      <c r="R22" s="32"/>
      <c r="S22" s="32">
        <v>1</v>
      </c>
      <c r="T22" s="32"/>
      <c r="U22" s="32"/>
      <c r="V22" s="32"/>
      <c r="W22" s="32"/>
      <c r="X22" s="32">
        <v>1</v>
      </c>
      <c r="Y22" s="32"/>
      <c r="Z22" s="32"/>
      <c r="AA22" s="32"/>
      <c r="AB22" s="32"/>
      <c r="AC22" s="33">
        <f t="shared" si="1"/>
        <v>18</v>
      </c>
      <c r="AD22" s="73">
        <f t="shared" si="2"/>
        <v>18</v>
      </c>
      <c r="AE22" s="76">
        <v>17</v>
      </c>
      <c r="AF22" s="76">
        <f t="shared" si="3"/>
        <v>17</v>
      </c>
      <c r="AG22" t="e">
        <f>IF(L22&gt;#REF!,1,0)</f>
        <v>#REF!</v>
      </c>
    </row>
    <row r="23" spans="1:33" ht="19.5" customHeight="1">
      <c r="A23" s="35">
        <v>70</v>
      </c>
      <c r="B23" s="35" t="s">
        <v>36</v>
      </c>
      <c r="C23" s="35" t="s">
        <v>134</v>
      </c>
      <c r="D23" s="35" t="s">
        <v>115</v>
      </c>
      <c r="E23" s="35" t="s">
        <v>91</v>
      </c>
      <c r="F23" s="49">
        <v>2</v>
      </c>
      <c r="G23" s="49">
        <v>6</v>
      </c>
      <c r="H23" s="49">
        <v>0</v>
      </c>
      <c r="I23" s="49">
        <v>3</v>
      </c>
      <c r="J23" s="49">
        <v>50</v>
      </c>
      <c r="K23" s="49">
        <v>55</v>
      </c>
      <c r="L23" s="47">
        <f t="shared" si="0"/>
        <v>0.07285879629629628</v>
      </c>
      <c r="M23" s="32">
        <v>1</v>
      </c>
      <c r="N23" s="32">
        <v>1</v>
      </c>
      <c r="O23" s="32"/>
      <c r="P23" s="32">
        <v>1</v>
      </c>
      <c r="Q23" s="32">
        <v>1</v>
      </c>
      <c r="R23" s="32"/>
      <c r="S23" s="32">
        <v>1</v>
      </c>
      <c r="T23" s="32"/>
      <c r="U23" s="32"/>
      <c r="V23" s="32"/>
      <c r="W23" s="32"/>
      <c r="X23" s="32">
        <v>1</v>
      </c>
      <c r="Y23" s="32"/>
      <c r="Z23" s="32"/>
      <c r="AA23" s="32"/>
      <c r="AB23" s="32"/>
      <c r="AC23" s="33">
        <f t="shared" si="1"/>
        <v>18</v>
      </c>
      <c r="AD23" s="73">
        <f t="shared" si="2"/>
        <v>18</v>
      </c>
      <c r="AE23" s="76">
        <v>18</v>
      </c>
      <c r="AF23" s="76">
        <f t="shared" si="3"/>
        <v>18</v>
      </c>
      <c r="AG23" t="e">
        <f>IF(L23&gt;#REF!,1,0)</f>
        <v>#REF!</v>
      </c>
    </row>
    <row r="24" spans="1:33" ht="19.5" customHeight="1">
      <c r="A24" s="35">
        <v>27</v>
      </c>
      <c r="B24" s="35" t="s">
        <v>36</v>
      </c>
      <c r="C24" s="35" t="s">
        <v>78</v>
      </c>
      <c r="D24" s="35" t="s">
        <v>77</v>
      </c>
      <c r="E24" s="35" t="s">
        <v>48</v>
      </c>
      <c r="F24" s="49">
        <v>1</v>
      </c>
      <c r="G24" s="49">
        <v>44</v>
      </c>
      <c r="H24" s="49">
        <v>0</v>
      </c>
      <c r="I24" s="49">
        <v>3</v>
      </c>
      <c r="J24" s="49">
        <v>33</v>
      </c>
      <c r="K24" s="49">
        <v>40</v>
      </c>
      <c r="L24" s="47">
        <f t="shared" si="0"/>
        <v>0.07615740740740738</v>
      </c>
      <c r="M24" s="32">
        <v>1</v>
      </c>
      <c r="N24" s="32">
        <v>1</v>
      </c>
      <c r="O24" s="32">
        <v>1</v>
      </c>
      <c r="P24" s="32">
        <v>1</v>
      </c>
      <c r="Q24" s="32">
        <v>1</v>
      </c>
      <c r="R24" s="32"/>
      <c r="S24" s="32"/>
      <c r="T24" s="32"/>
      <c r="U24" s="32"/>
      <c r="V24" s="32">
        <v>1</v>
      </c>
      <c r="W24" s="32"/>
      <c r="X24" s="32"/>
      <c r="Y24" s="32"/>
      <c r="Z24" s="32"/>
      <c r="AA24" s="32"/>
      <c r="AB24" s="32"/>
      <c r="AC24" s="33">
        <f t="shared" si="1"/>
        <v>17</v>
      </c>
      <c r="AD24" s="73">
        <f t="shared" si="2"/>
        <v>17</v>
      </c>
      <c r="AE24" s="76">
        <v>19</v>
      </c>
      <c r="AF24" s="76">
        <f t="shared" si="3"/>
        <v>19</v>
      </c>
      <c r="AG24" t="e">
        <f>IF(L24&gt;#REF!,1,0)</f>
        <v>#REF!</v>
      </c>
    </row>
    <row r="25" spans="1:33" ht="19.5" customHeight="1">
      <c r="A25" s="35">
        <v>54</v>
      </c>
      <c r="B25" s="35" t="s">
        <v>36</v>
      </c>
      <c r="C25" s="35" t="s">
        <v>117</v>
      </c>
      <c r="D25" s="35" t="s">
        <v>92</v>
      </c>
      <c r="E25" s="35" t="s">
        <v>91</v>
      </c>
      <c r="F25" s="49">
        <v>1</v>
      </c>
      <c r="G25" s="49">
        <v>21</v>
      </c>
      <c r="H25" s="49">
        <v>0</v>
      </c>
      <c r="I25" s="49">
        <v>2</v>
      </c>
      <c r="J25" s="49">
        <v>39</v>
      </c>
      <c r="K25" s="49">
        <v>40</v>
      </c>
      <c r="L25" s="47">
        <f t="shared" si="0"/>
        <v>0.05462962962962962</v>
      </c>
      <c r="M25" s="32">
        <v>1</v>
      </c>
      <c r="N25" s="32">
        <v>1</v>
      </c>
      <c r="O25" s="32"/>
      <c r="P25" s="32">
        <v>1</v>
      </c>
      <c r="Q25" s="32">
        <v>1</v>
      </c>
      <c r="R25" s="32"/>
      <c r="S25" s="32"/>
      <c r="T25" s="32"/>
      <c r="U25" s="32"/>
      <c r="V25" s="32"/>
      <c r="W25" s="32">
        <v>1</v>
      </c>
      <c r="X25" s="32"/>
      <c r="Y25" s="32"/>
      <c r="Z25" s="32"/>
      <c r="AA25" s="32"/>
      <c r="AB25" s="32"/>
      <c r="AC25" s="33">
        <f t="shared" si="1"/>
        <v>16</v>
      </c>
      <c r="AD25" s="73">
        <f t="shared" si="2"/>
        <v>16</v>
      </c>
      <c r="AE25" s="76">
        <v>20</v>
      </c>
      <c r="AF25" s="76">
        <f t="shared" si="3"/>
        <v>20</v>
      </c>
      <c r="AG25" t="e">
        <f>IF(L25&gt;#REF!,1,0)</f>
        <v>#REF!</v>
      </c>
    </row>
    <row r="26" spans="1:33" ht="19.5" customHeight="1">
      <c r="A26" s="35">
        <v>50</v>
      </c>
      <c r="B26" s="35" t="s">
        <v>36</v>
      </c>
      <c r="C26" s="35" t="s">
        <v>112</v>
      </c>
      <c r="D26" s="35" t="s">
        <v>110</v>
      </c>
      <c r="E26" s="35" t="s">
        <v>48</v>
      </c>
      <c r="F26" s="49">
        <v>2</v>
      </c>
      <c r="G26" s="49">
        <v>32</v>
      </c>
      <c r="H26" s="49">
        <v>0</v>
      </c>
      <c r="I26" s="49">
        <v>4</v>
      </c>
      <c r="J26" s="49">
        <v>10</v>
      </c>
      <c r="K26" s="49">
        <v>10</v>
      </c>
      <c r="L26" s="47">
        <f t="shared" si="0"/>
        <v>0.0681712962962963</v>
      </c>
      <c r="M26" s="32"/>
      <c r="N26" s="32"/>
      <c r="O26" s="32"/>
      <c r="P26" s="32">
        <v>1</v>
      </c>
      <c r="Q26" s="32">
        <v>1</v>
      </c>
      <c r="R26" s="32"/>
      <c r="S26" s="32"/>
      <c r="T26" s="32"/>
      <c r="U26" s="32"/>
      <c r="V26" s="32"/>
      <c r="W26" s="32">
        <v>1</v>
      </c>
      <c r="X26" s="32"/>
      <c r="Y26" s="32"/>
      <c r="Z26" s="32"/>
      <c r="AA26" s="32"/>
      <c r="AB26" s="32"/>
      <c r="AC26" s="33">
        <f t="shared" si="1"/>
        <v>13</v>
      </c>
      <c r="AD26" s="73">
        <f t="shared" si="2"/>
        <v>13</v>
      </c>
      <c r="AE26" s="76">
        <v>21</v>
      </c>
      <c r="AF26" s="76">
        <f t="shared" si="3"/>
        <v>21</v>
      </c>
      <c r="AG26" t="e">
        <f>IF(L26&gt;#REF!,1,0)</f>
        <v>#REF!</v>
      </c>
    </row>
    <row r="27" spans="1:33" ht="19.5" customHeight="1">
      <c r="A27" s="35">
        <v>55</v>
      </c>
      <c r="B27" s="35" t="s">
        <v>36</v>
      </c>
      <c r="C27" s="35" t="s">
        <v>118</v>
      </c>
      <c r="D27" s="35" t="s">
        <v>100</v>
      </c>
      <c r="E27" s="35" t="s">
        <v>99</v>
      </c>
      <c r="F27" s="49">
        <v>0</v>
      </c>
      <c r="G27" s="49">
        <v>24</v>
      </c>
      <c r="H27" s="49">
        <v>0</v>
      </c>
      <c r="I27" s="49">
        <v>1</v>
      </c>
      <c r="J27" s="49">
        <v>19</v>
      </c>
      <c r="K27" s="49">
        <v>53</v>
      </c>
      <c r="L27" s="47">
        <f t="shared" si="0"/>
        <v>0.03880787037037037</v>
      </c>
      <c r="M27" s="32"/>
      <c r="N27" s="32"/>
      <c r="O27" s="32"/>
      <c r="P27" s="32">
        <v>1</v>
      </c>
      <c r="Q27" s="32">
        <v>1</v>
      </c>
      <c r="R27" s="32"/>
      <c r="S27" s="32"/>
      <c r="T27" s="32"/>
      <c r="U27" s="32"/>
      <c r="V27" s="32"/>
      <c r="W27" s="32">
        <v>1</v>
      </c>
      <c r="X27" s="32"/>
      <c r="Y27" s="32"/>
      <c r="Z27" s="32"/>
      <c r="AA27" s="32"/>
      <c r="AB27" s="32"/>
      <c r="AC27" s="33">
        <f t="shared" si="1"/>
        <v>13</v>
      </c>
      <c r="AD27" s="73">
        <f t="shared" si="2"/>
        <v>13</v>
      </c>
      <c r="AE27" s="76">
        <v>22</v>
      </c>
      <c r="AF27" s="76">
        <f t="shared" si="3"/>
        <v>22</v>
      </c>
      <c r="AG27" t="e">
        <f>IF(L27&gt;#REF!,1,0)</f>
        <v>#REF!</v>
      </c>
    </row>
    <row r="28" spans="1:33" ht="19.5" customHeight="1">
      <c r="A28" s="35">
        <v>19</v>
      </c>
      <c r="B28" s="35" t="s">
        <v>36</v>
      </c>
      <c r="C28" s="35" t="s">
        <v>69</v>
      </c>
      <c r="D28" s="35" t="s">
        <v>73</v>
      </c>
      <c r="E28" s="35" t="s">
        <v>74</v>
      </c>
      <c r="F28" s="49">
        <v>1</v>
      </c>
      <c r="G28" s="49">
        <v>35</v>
      </c>
      <c r="H28" s="49">
        <v>0</v>
      </c>
      <c r="I28" s="49">
        <v>3</v>
      </c>
      <c r="J28" s="49">
        <v>31</v>
      </c>
      <c r="K28" s="49">
        <v>23</v>
      </c>
      <c r="L28" s="47">
        <f t="shared" si="0"/>
        <v>0.08082175925925926</v>
      </c>
      <c r="M28" s="32">
        <v>1</v>
      </c>
      <c r="N28" s="32"/>
      <c r="O28" s="32"/>
      <c r="P28" s="32"/>
      <c r="Q28" s="32">
        <v>1</v>
      </c>
      <c r="R28" s="32">
        <v>1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>
        <f t="shared" si="1"/>
        <v>11</v>
      </c>
      <c r="AD28" s="73">
        <f t="shared" si="2"/>
        <v>11</v>
      </c>
      <c r="AE28" s="76">
        <v>23</v>
      </c>
      <c r="AF28" s="76">
        <f t="shared" si="3"/>
        <v>23</v>
      </c>
      <c r="AG28" t="e">
        <f>IF(L28&gt;#REF!,1,0)</f>
        <v>#REF!</v>
      </c>
    </row>
    <row r="29" spans="1:33" ht="19.5" customHeight="1">
      <c r="A29" s="35">
        <v>5</v>
      </c>
      <c r="B29" s="35" t="s">
        <v>36</v>
      </c>
      <c r="C29" s="35" t="s">
        <v>53</v>
      </c>
      <c r="D29" s="35" t="s">
        <v>52</v>
      </c>
      <c r="E29" s="35" t="s">
        <v>48</v>
      </c>
      <c r="F29" s="49">
        <v>2</v>
      </c>
      <c r="G29" s="49">
        <v>5</v>
      </c>
      <c r="H29" s="49">
        <v>0</v>
      </c>
      <c r="I29" s="49">
        <v>3</v>
      </c>
      <c r="J29" s="49">
        <v>35</v>
      </c>
      <c r="K29" s="49">
        <v>52</v>
      </c>
      <c r="L29" s="47">
        <f t="shared" si="0"/>
        <v>0.06310185185185184</v>
      </c>
      <c r="M29" s="32"/>
      <c r="N29" s="32"/>
      <c r="O29" s="32"/>
      <c r="P29" s="32"/>
      <c r="Q29" s="32"/>
      <c r="R29" s="32"/>
      <c r="S29" s="32">
        <v>1</v>
      </c>
      <c r="T29" s="32"/>
      <c r="U29" s="32"/>
      <c r="V29" s="32"/>
      <c r="W29" s="32">
        <v>1</v>
      </c>
      <c r="X29" s="32"/>
      <c r="Y29" s="32"/>
      <c r="Z29" s="32"/>
      <c r="AA29" s="32"/>
      <c r="AB29" s="32"/>
      <c r="AC29" s="33">
        <f t="shared" si="1"/>
        <v>10</v>
      </c>
      <c r="AD29" s="73">
        <f t="shared" si="2"/>
        <v>10</v>
      </c>
      <c r="AE29" s="76">
        <v>24</v>
      </c>
      <c r="AF29" s="76">
        <f t="shared" si="3"/>
        <v>24</v>
      </c>
      <c r="AG29" t="e">
        <f>IF(L29&gt;#REF!,1,0)</f>
        <v>#REF!</v>
      </c>
    </row>
    <row r="30" spans="1:33" ht="19.5" customHeight="1">
      <c r="A30" s="35">
        <v>52</v>
      </c>
      <c r="B30" s="35" t="s">
        <v>36</v>
      </c>
      <c r="C30" s="35" t="s">
        <v>114</v>
      </c>
      <c r="D30" s="35" t="s">
        <v>115</v>
      </c>
      <c r="E30" s="35" t="s">
        <v>91</v>
      </c>
      <c r="F30" s="49">
        <v>3</v>
      </c>
      <c r="G30" s="49">
        <v>17</v>
      </c>
      <c r="H30" s="49">
        <v>0</v>
      </c>
      <c r="I30" s="49">
        <v>3</v>
      </c>
      <c r="J30" s="49">
        <v>45</v>
      </c>
      <c r="K30" s="49">
        <v>30</v>
      </c>
      <c r="L30" s="47">
        <f t="shared" si="0"/>
        <v>0.01979166666666668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>
        <f t="shared" si="1"/>
        <v>0</v>
      </c>
      <c r="AD30" s="73">
        <f t="shared" si="2"/>
        <v>0</v>
      </c>
      <c r="AE30" s="76">
        <v>25</v>
      </c>
      <c r="AF30" s="76">
        <f t="shared" si="3"/>
        <v>25</v>
      </c>
      <c r="AG30" t="e">
        <f>IF(L30&gt;#REF!,1,0)</f>
        <v>#REF!</v>
      </c>
    </row>
    <row r="31" spans="1:33" ht="19.5" customHeight="1">
      <c r="A31" s="35">
        <v>53</v>
      </c>
      <c r="B31" s="35" t="s">
        <v>36</v>
      </c>
      <c r="C31" s="35" t="s">
        <v>116</v>
      </c>
      <c r="D31" s="35" t="s">
        <v>115</v>
      </c>
      <c r="E31" s="35" t="s">
        <v>91</v>
      </c>
      <c r="F31" s="49">
        <v>3</v>
      </c>
      <c r="G31" s="49">
        <v>17</v>
      </c>
      <c r="H31" s="49">
        <v>0</v>
      </c>
      <c r="I31" s="49">
        <v>3</v>
      </c>
      <c r="J31" s="49">
        <v>45</v>
      </c>
      <c r="K31" s="49">
        <v>30</v>
      </c>
      <c r="L31" s="47">
        <f t="shared" si="0"/>
        <v>0.01979166666666668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>
        <f t="shared" si="1"/>
        <v>0</v>
      </c>
      <c r="AD31" s="73">
        <f t="shared" si="2"/>
        <v>0</v>
      </c>
      <c r="AE31" s="76">
        <v>26</v>
      </c>
      <c r="AF31" s="76">
        <f t="shared" si="3"/>
        <v>26</v>
      </c>
      <c r="AG31" t="e">
        <f>IF(L31&gt;#REF!,1,0)</f>
        <v>#REF!</v>
      </c>
    </row>
    <row r="32" spans="1:33" ht="19.5" customHeight="1">
      <c r="A32" s="35">
        <v>43</v>
      </c>
      <c r="B32" s="35" t="s">
        <v>36</v>
      </c>
      <c r="C32" s="35" t="s">
        <v>103</v>
      </c>
      <c r="D32" s="35" t="s">
        <v>104</v>
      </c>
      <c r="E32" s="35" t="s">
        <v>91</v>
      </c>
      <c r="F32" s="49">
        <v>0</v>
      </c>
      <c r="G32" s="49">
        <v>32</v>
      </c>
      <c r="H32" s="49">
        <v>0</v>
      </c>
      <c r="I32" s="49">
        <v>2</v>
      </c>
      <c r="J32" s="49">
        <v>42</v>
      </c>
      <c r="K32" s="49">
        <v>25</v>
      </c>
      <c r="L32" s="47">
        <f t="shared" si="0"/>
        <v>0.09056712962962962</v>
      </c>
      <c r="M32" s="32"/>
      <c r="N32" s="32">
        <v>1</v>
      </c>
      <c r="O32" s="32">
        <v>1</v>
      </c>
      <c r="P32" s="32"/>
      <c r="Q32" s="32"/>
      <c r="R32" s="32"/>
      <c r="S32" s="32">
        <v>1</v>
      </c>
      <c r="T32" s="32">
        <v>1</v>
      </c>
      <c r="U32" s="32">
        <v>1</v>
      </c>
      <c r="V32" s="32">
        <v>1</v>
      </c>
      <c r="W32" s="32">
        <v>1</v>
      </c>
      <c r="X32" s="32">
        <v>1</v>
      </c>
      <c r="Y32" s="32">
        <v>1</v>
      </c>
      <c r="Z32" s="32">
        <v>1</v>
      </c>
      <c r="AA32" s="32"/>
      <c r="AB32" s="32">
        <v>1</v>
      </c>
      <c r="AC32" s="33">
        <f t="shared" si="1"/>
        <v>60</v>
      </c>
      <c r="AD32" s="73">
        <f t="shared" si="2"/>
        <v>44.37500000000001</v>
      </c>
      <c r="AE32" s="76">
        <v>27</v>
      </c>
      <c r="AF32" s="76">
        <f t="shared" si="3"/>
        <v>27</v>
      </c>
      <c r="AG32" t="e">
        <f>IF(L32&gt;#REF!,1,0)</f>
        <v>#REF!</v>
      </c>
    </row>
    <row r="33" spans="1:33" ht="19.5" customHeight="1">
      <c r="A33" s="35">
        <v>82</v>
      </c>
      <c r="B33" s="35" t="s">
        <v>36</v>
      </c>
      <c r="C33" s="35" t="s">
        <v>145</v>
      </c>
      <c r="D33" s="35" t="s">
        <v>141</v>
      </c>
      <c r="E33" s="35" t="s">
        <v>91</v>
      </c>
      <c r="F33" s="49">
        <v>3</v>
      </c>
      <c r="G33" s="49">
        <v>40</v>
      </c>
      <c r="H33" s="49">
        <v>0</v>
      </c>
      <c r="I33" s="49">
        <v>5</v>
      </c>
      <c r="J33" s="49">
        <v>41</v>
      </c>
      <c r="K33" s="49">
        <v>0</v>
      </c>
      <c r="L33" s="47">
        <f t="shared" si="0"/>
        <v>0.08402777777777781</v>
      </c>
      <c r="M33" s="32"/>
      <c r="N33" s="32"/>
      <c r="O33" s="32"/>
      <c r="P33" s="32"/>
      <c r="Q33" s="32"/>
      <c r="R33" s="32"/>
      <c r="S33" s="32">
        <v>1</v>
      </c>
      <c r="T33" s="32"/>
      <c r="U33" s="32"/>
      <c r="V33" s="32">
        <v>1</v>
      </c>
      <c r="W33" s="32">
        <v>1</v>
      </c>
      <c r="X33" s="32">
        <v>1</v>
      </c>
      <c r="Y33" s="32">
        <v>1</v>
      </c>
      <c r="Z33" s="32"/>
      <c r="AA33" s="32"/>
      <c r="AB33" s="32">
        <v>1</v>
      </c>
      <c r="AC33" s="33">
        <f t="shared" si="1"/>
        <v>36</v>
      </c>
      <c r="AD33" s="73">
        <f t="shared" si="2"/>
        <v>34.499999999999915</v>
      </c>
      <c r="AE33" s="76">
        <v>28</v>
      </c>
      <c r="AF33" s="76">
        <f t="shared" si="3"/>
        <v>28</v>
      </c>
      <c r="AG33" t="e">
        <f>IF(L33&gt;#REF!,1,0)</f>
        <v>#REF!</v>
      </c>
    </row>
    <row r="34" spans="1:33" ht="19.5" customHeight="1">
      <c r="A34" s="35">
        <v>31</v>
      </c>
      <c r="B34" s="35" t="s">
        <v>36</v>
      </c>
      <c r="C34" s="35" t="s">
        <v>84</v>
      </c>
      <c r="D34" s="35" t="s">
        <v>202</v>
      </c>
      <c r="E34" s="35" t="s">
        <v>48</v>
      </c>
      <c r="F34" s="49">
        <v>0</v>
      </c>
      <c r="G34" s="49">
        <v>49</v>
      </c>
      <c r="H34" s="49">
        <v>0</v>
      </c>
      <c r="I34" s="49">
        <v>2</v>
      </c>
      <c r="J34" s="49">
        <v>52</v>
      </c>
      <c r="K34" s="49">
        <v>0</v>
      </c>
      <c r="L34" s="47">
        <f t="shared" si="0"/>
        <v>0.08541666666666667</v>
      </c>
      <c r="M34" s="32"/>
      <c r="N34" s="32">
        <v>1</v>
      </c>
      <c r="O34" s="32"/>
      <c r="P34" s="32"/>
      <c r="Q34" s="32"/>
      <c r="R34" s="32">
        <v>1</v>
      </c>
      <c r="S34" s="32"/>
      <c r="T34" s="32"/>
      <c r="U34" s="32"/>
      <c r="V34" s="32">
        <v>1</v>
      </c>
      <c r="W34" s="32">
        <v>1</v>
      </c>
      <c r="X34" s="32"/>
      <c r="Y34" s="32">
        <v>1</v>
      </c>
      <c r="Z34" s="32"/>
      <c r="AA34" s="32"/>
      <c r="AB34" s="32">
        <v>1</v>
      </c>
      <c r="AC34" s="33">
        <f t="shared" si="1"/>
        <v>34</v>
      </c>
      <c r="AD34" s="73">
        <f t="shared" si="2"/>
        <v>29.499999999999986</v>
      </c>
      <c r="AE34" s="76">
        <v>29</v>
      </c>
      <c r="AF34" s="76">
        <f t="shared" si="3"/>
        <v>29</v>
      </c>
      <c r="AG34" t="e">
        <f>IF(L34&gt;#REF!,1,0)</f>
        <v>#REF!</v>
      </c>
    </row>
    <row r="35" spans="1:33" ht="19.5" customHeight="1">
      <c r="A35" s="35">
        <v>44</v>
      </c>
      <c r="B35" s="35" t="s">
        <v>36</v>
      </c>
      <c r="C35" s="35" t="s">
        <v>105</v>
      </c>
      <c r="D35" s="35" t="s">
        <v>104</v>
      </c>
      <c r="E35" s="35" t="s">
        <v>91</v>
      </c>
      <c r="F35" s="49">
        <v>1</v>
      </c>
      <c r="G35" s="49">
        <v>17</v>
      </c>
      <c r="H35" s="49">
        <v>0</v>
      </c>
      <c r="I35" s="49">
        <v>3</v>
      </c>
      <c r="J35" s="49">
        <v>25</v>
      </c>
      <c r="K35" s="49">
        <v>46</v>
      </c>
      <c r="L35" s="47">
        <f t="shared" si="0"/>
        <v>0.0894212962962963</v>
      </c>
      <c r="M35" s="32">
        <v>1</v>
      </c>
      <c r="N35" s="32"/>
      <c r="O35" s="32"/>
      <c r="P35" s="32">
        <v>1</v>
      </c>
      <c r="Q35" s="32">
        <v>1</v>
      </c>
      <c r="R35" s="32"/>
      <c r="S35" s="32"/>
      <c r="T35" s="32"/>
      <c r="U35" s="32"/>
      <c r="V35" s="32">
        <v>1</v>
      </c>
      <c r="W35" s="32"/>
      <c r="X35" s="32"/>
      <c r="Y35" s="32">
        <v>1</v>
      </c>
      <c r="Z35" s="32">
        <v>1</v>
      </c>
      <c r="AA35" s="32"/>
      <c r="AB35" s="32"/>
      <c r="AC35" s="33">
        <f t="shared" si="1"/>
        <v>28</v>
      </c>
      <c r="AD35" s="73">
        <f t="shared" si="2"/>
        <v>14.849999999999973</v>
      </c>
      <c r="AE35" s="76">
        <v>30</v>
      </c>
      <c r="AF35" s="76">
        <f t="shared" si="3"/>
        <v>30</v>
      </c>
      <c r="AG35" t="e">
        <f>IF(L35&gt;#REF!,1,0)</f>
        <v>#REF!</v>
      </c>
    </row>
    <row r="36" spans="1:33" ht="19.5" customHeight="1">
      <c r="A36" s="35">
        <v>59</v>
      </c>
      <c r="B36" s="35" t="s">
        <v>36</v>
      </c>
      <c r="C36" s="35" t="s">
        <v>122</v>
      </c>
      <c r="D36" s="35" t="s">
        <v>115</v>
      </c>
      <c r="E36" s="35" t="s">
        <v>91</v>
      </c>
      <c r="F36" s="49">
        <v>1</v>
      </c>
      <c r="G36" s="49">
        <v>48</v>
      </c>
      <c r="H36" s="49">
        <v>0</v>
      </c>
      <c r="I36" s="49">
        <v>3</v>
      </c>
      <c r="J36" s="49">
        <v>49</v>
      </c>
      <c r="K36" s="49">
        <v>42</v>
      </c>
      <c r="L36" s="47">
        <f t="shared" si="0"/>
        <v>0.08451388888888887</v>
      </c>
      <c r="M36" s="32"/>
      <c r="N36" s="32">
        <v>1</v>
      </c>
      <c r="O36" s="32"/>
      <c r="P36" s="32"/>
      <c r="Q36" s="32"/>
      <c r="R36" s="32"/>
      <c r="S36" s="32">
        <v>1</v>
      </c>
      <c r="T36" s="32"/>
      <c r="U36" s="32"/>
      <c r="V36" s="32"/>
      <c r="W36" s="32"/>
      <c r="X36" s="32"/>
      <c r="Y36" s="32"/>
      <c r="Z36" s="32"/>
      <c r="AA36" s="32"/>
      <c r="AB36" s="32"/>
      <c r="AC36" s="33">
        <f t="shared" si="1"/>
        <v>4</v>
      </c>
      <c r="AD36" s="73">
        <f t="shared" si="2"/>
        <v>1.450000000000021</v>
      </c>
      <c r="AE36" s="76">
        <v>31</v>
      </c>
      <c r="AF36" s="76">
        <f t="shared" si="3"/>
        <v>31</v>
      </c>
      <c r="AG36" t="e">
        <f>IF(L36&gt;#REF!,1,0)</f>
        <v>#REF!</v>
      </c>
    </row>
    <row r="37" spans="1:33" ht="19.5" customHeight="1">
      <c r="A37" s="35">
        <v>37</v>
      </c>
      <c r="B37" s="35" t="s">
        <v>36</v>
      </c>
      <c r="C37" s="35" t="s">
        <v>94</v>
      </c>
      <c r="D37" s="35" t="s">
        <v>92</v>
      </c>
      <c r="E37" s="35" t="s">
        <v>91</v>
      </c>
      <c r="F37" s="49">
        <v>1</v>
      </c>
      <c r="G37" s="49">
        <v>39</v>
      </c>
      <c r="H37" s="49">
        <v>0</v>
      </c>
      <c r="I37" s="49">
        <v>4</v>
      </c>
      <c r="J37" s="49">
        <v>28</v>
      </c>
      <c r="K37" s="49">
        <v>56</v>
      </c>
      <c r="L37" s="47">
        <f t="shared" si="0"/>
        <v>0.11800925925925927</v>
      </c>
      <c r="M37" s="32">
        <v>1</v>
      </c>
      <c r="N37" s="32">
        <v>1</v>
      </c>
      <c r="O37" s="32">
        <v>1</v>
      </c>
      <c r="P37" s="32">
        <v>1</v>
      </c>
      <c r="Q37" s="32">
        <v>1</v>
      </c>
      <c r="R37" s="32"/>
      <c r="S37" s="32"/>
      <c r="T37" s="32">
        <v>1</v>
      </c>
      <c r="U37" s="32">
        <v>1</v>
      </c>
      <c r="V37" s="32">
        <v>1</v>
      </c>
      <c r="W37" s="32">
        <v>1</v>
      </c>
      <c r="X37" s="32">
        <v>1</v>
      </c>
      <c r="Y37" s="32">
        <v>1</v>
      </c>
      <c r="Z37" s="32">
        <v>1</v>
      </c>
      <c r="AA37" s="32">
        <v>1</v>
      </c>
      <c r="AB37" s="32">
        <v>1</v>
      </c>
      <c r="AC37" s="33">
        <f t="shared" si="1"/>
        <v>75</v>
      </c>
      <c r="AD37" s="73">
        <f t="shared" si="2"/>
        <v>0.0999999999999659</v>
      </c>
      <c r="AE37" s="76">
        <v>32</v>
      </c>
      <c r="AF37" s="76">
        <f t="shared" si="3"/>
        <v>32</v>
      </c>
      <c r="AG37" t="e">
        <f>IF(L37&gt;#REF!,1,0)</f>
        <v>#REF!</v>
      </c>
    </row>
    <row r="38" spans="1:33" ht="19.5" customHeight="1">
      <c r="A38" s="35">
        <v>67</v>
      </c>
      <c r="B38" s="35" t="s">
        <v>36</v>
      </c>
      <c r="C38" s="35" t="s">
        <v>130</v>
      </c>
      <c r="D38" s="35" t="s">
        <v>115</v>
      </c>
      <c r="E38" s="35" t="s">
        <v>91</v>
      </c>
      <c r="F38" s="49">
        <v>2</v>
      </c>
      <c r="G38" s="49">
        <v>4</v>
      </c>
      <c r="H38" s="49">
        <v>0</v>
      </c>
      <c r="I38" s="49">
        <v>4</v>
      </c>
      <c r="J38" s="49">
        <v>11</v>
      </c>
      <c r="K38" s="49">
        <v>57</v>
      </c>
      <c r="L38" s="47">
        <f aca="true" t="shared" si="4" ref="L38:L69">TIME(I38,J38,K38)-TIME(F38,G38,H38)</f>
        <v>0.08885416666666666</v>
      </c>
      <c r="M38" s="32">
        <v>1</v>
      </c>
      <c r="N38" s="32">
        <v>1</v>
      </c>
      <c r="O38" s="32"/>
      <c r="P38" s="32">
        <v>1</v>
      </c>
      <c r="Q38" s="32">
        <v>1</v>
      </c>
      <c r="R38" s="32"/>
      <c r="S38" s="32">
        <v>1</v>
      </c>
      <c r="T38" s="32"/>
      <c r="U38" s="32"/>
      <c r="V38" s="32"/>
      <c r="W38" s="32"/>
      <c r="X38" s="32"/>
      <c r="Y38" s="32"/>
      <c r="Z38" s="32"/>
      <c r="AA38" s="32"/>
      <c r="AB38" s="32"/>
      <c r="AC38" s="33">
        <f aca="true" t="shared" si="5" ref="AC38:AC69">M38*M$3+N38*N$3+O38*O$3+P38*P$3+Q38*Q$3+R38*R$3+S38*S$3+T38*T$3+U38*U$3+V38*V$3+W38*W$3+X38*X$3+Y38*Y$3+Z38*AA38+Z38*Z$3+AA38*AA$3+AB38*AB$3</f>
        <v>12</v>
      </c>
      <c r="AD38" s="73">
        <f aca="true" t="shared" si="6" ref="AD38:AD69">IF(L38&gt;TIME(2,,),AC38-(L38-TIME(2,,))*2160,AC38)</f>
        <v>0.07499999999999396</v>
      </c>
      <c r="AE38" s="76">
        <v>33</v>
      </c>
      <c r="AF38" s="76">
        <f t="shared" si="3"/>
        <v>33</v>
      </c>
      <c r="AG38" t="e">
        <f>IF(L38&gt;#REF!,1,0)</f>
        <v>#REF!</v>
      </c>
    </row>
    <row r="39" spans="1:33" ht="19.5" customHeight="1">
      <c r="A39" s="35">
        <v>33</v>
      </c>
      <c r="B39" s="35" t="s">
        <v>36</v>
      </c>
      <c r="C39" s="35" t="s">
        <v>88</v>
      </c>
      <c r="D39" s="35" t="s">
        <v>63</v>
      </c>
      <c r="E39" s="35" t="s">
        <v>221</v>
      </c>
      <c r="F39" s="49">
        <v>2</v>
      </c>
      <c r="G39" s="49">
        <v>43</v>
      </c>
      <c r="H39" s="49">
        <v>0</v>
      </c>
      <c r="I39" s="49">
        <v>5</v>
      </c>
      <c r="J39" s="49">
        <v>0</v>
      </c>
      <c r="K39" s="49">
        <v>0</v>
      </c>
      <c r="L39" s="47">
        <f t="shared" si="4"/>
        <v>0.0951388888888889</v>
      </c>
      <c r="M39" s="32"/>
      <c r="N39" s="32">
        <v>1</v>
      </c>
      <c r="O39" s="32"/>
      <c r="P39" s="32"/>
      <c r="Q39" s="32"/>
      <c r="R39" s="32"/>
      <c r="S39" s="32"/>
      <c r="T39" s="32"/>
      <c r="U39" s="32">
        <v>1</v>
      </c>
      <c r="V39" s="32">
        <v>1</v>
      </c>
      <c r="W39" s="32">
        <v>1</v>
      </c>
      <c r="X39" s="32"/>
      <c r="Y39" s="32"/>
      <c r="Z39" s="32"/>
      <c r="AA39" s="32"/>
      <c r="AB39" s="32"/>
      <c r="AC39" s="33">
        <f t="shared" si="5"/>
        <v>18</v>
      </c>
      <c r="AD39" s="73">
        <f t="shared" si="6"/>
        <v>-7.500000000000028</v>
      </c>
      <c r="AE39" s="76">
        <v>34</v>
      </c>
      <c r="AF39" s="76">
        <f t="shared" si="3"/>
        <v>34</v>
      </c>
      <c r="AG39" t="e">
        <f>IF(L39&gt;#REF!,1,0)</f>
        <v>#REF!</v>
      </c>
    </row>
    <row r="40" spans="1:33" ht="19.5" customHeight="1">
      <c r="A40" s="35">
        <v>73</v>
      </c>
      <c r="B40" s="35" t="s">
        <v>36</v>
      </c>
      <c r="C40" s="35" t="s">
        <v>136</v>
      </c>
      <c r="D40" s="35" t="s">
        <v>115</v>
      </c>
      <c r="E40" s="35" t="s">
        <v>91</v>
      </c>
      <c r="F40" s="49">
        <v>1</v>
      </c>
      <c r="G40" s="49">
        <v>32</v>
      </c>
      <c r="H40" s="49">
        <v>0</v>
      </c>
      <c r="I40" s="49">
        <v>3</v>
      </c>
      <c r="J40" s="49">
        <v>54</v>
      </c>
      <c r="K40" s="49">
        <v>18</v>
      </c>
      <c r="L40" s="47">
        <f t="shared" si="4"/>
        <v>0.09881944444444443</v>
      </c>
      <c r="M40" s="32">
        <v>1</v>
      </c>
      <c r="N40" s="32">
        <v>1</v>
      </c>
      <c r="O40" s="32"/>
      <c r="P40" s="32">
        <v>1</v>
      </c>
      <c r="Q40" s="32">
        <v>1</v>
      </c>
      <c r="R40" s="32"/>
      <c r="S40" s="32">
        <v>1</v>
      </c>
      <c r="T40" s="32"/>
      <c r="U40" s="32"/>
      <c r="V40" s="32"/>
      <c r="W40" s="32"/>
      <c r="X40" s="32">
        <v>1</v>
      </c>
      <c r="Y40" s="32">
        <v>1</v>
      </c>
      <c r="Z40" s="32"/>
      <c r="AA40" s="32"/>
      <c r="AB40" s="32"/>
      <c r="AC40" s="33">
        <f t="shared" si="5"/>
        <v>25</v>
      </c>
      <c r="AD40" s="73">
        <f t="shared" si="6"/>
        <v>-8.449999999999982</v>
      </c>
      <c r="AE40" s="76">
        <v>35</v>
      </c>
      <c r="AF40" s="76">
        <f t="shared" si="3"/>
        <v>35</v>
      </c>
      <c r="AG40" t="e">
        <f>IF(L40&gt;#REF!,1,0)</f>
        <v>#REF!</v>
      </c>
    </row>
    <row r="41" spans="1:33" ht="19.5" customHeight="1">
      <c r="A41" s="35">
        <v>89</v>
      </c>
      <c r="B41" s="35" t="s">
        <v>36</v>
      </c>
      <c r="C41" s="35" t="s">
        <v>153</v>
      </c>
      <c r="D41" s="35" t="s">
        <v>115</v>
      </c>
      <c r="E41" s="35" t="s">
        <v>91</v>
      </c>
      <c r="F41" s="49">
        <v>2</v>
      </c>
      <c r="G41" s="49">
        <v>46</v>
      </c>
      <c r="H41" s="49">
        <v>0</v>
      </c>
      <c r="I41" s="49">
        <v>5</v>
      </c>
      <c r="J41" s="49">
        <v>10</v>
      </c>
      <c r="K41" s="49">
        <v>40</v>
      </c>
      <c r="L41" s="47">
        <f t="shared" si="4"/>
        <v>0.10046296296296299</v>
      </c>
      <c r="M41" s="32"/>
      <c r="N41" s="32">
        <v>1</v>
      </c>
      <c r="O41" s="32">
        <v>1</v>
      </c>
      <c r="P41" s="32"/>
      <c r="Q41" s="32"/>
      <c r="R41" s="32"/>
      <c r="S41" s="32">
        <v>1</v>
      </c>
      <c r="T41" s="32">
        <v>1</v>
      </c>
      <c r="U41" s="32">
        <v>1</v>
      </c>
      <c r="V41" s="32"/>
      <c r="W41" s="32">
        <v>1</v>
      </c>
      <c r="X41" s="32"/>
      <c r="Y41" s="32"/>
      <c r="Z41" s="32"/>
      <c r="AA41" s="32"/>
      <c r="AB41" s="32"/>
      <c r="AC41" s="33">
        <f t="shared" si="5"/>
        <v>26</v>
      </c>
      <c r="AD41" s="73">
        <f t="shared" si="6"/>
        <v>-11.000000000000071</v>
      </c>
      <c r="AE41" s="76">
        <v>36</v>
      </c>
      <c r="AF41" s="76">
        <f t="shared" si="3"/>
        <v>36</v>
      </c>
      <c r="AG41" t="e">
        <f>IF(L41&gt;#REF!,1,0)</f>
        <v>#REF!</v>
      </c>
    </row>
    <row r="42" spans="1:33" ht="19.5" customHeight="1">
      <c r="A42" s="35">
        <v>1</v>
      </c>
      <c r="B42" s="35" t="s">
        <v>36</v>
      </c>
      <c r="C42" s="35" t="s">
        <v>46</v>
      </c>
      <c r="D42" s="35" t="s">
        <v>47</v>
      </c>
      <c r="E42" s="35" t="s">
        <v>48</v>
      </c>
      <c r="F42" s="49">
        <v>2</v>
      </c>
      <c r="G42" s="49">
        <v>41</v>
      </c>
      <c r="H42" s="49">
        <v>0</v>
      </c>
      <c r="I42" s="49">
        <v>5</v>
      </c>
      <c r="J42" s="49">
        <v>24</v>
      </c>
      <c r="K42" s="49">
        <v>55</v>
      </c>
      <c r="L42" s="47">
        <f t="shared" si="4"/>
        <v>0.11383101851851853</v>
      </c>
      <c r="M42" s="32"/>
      <c r="N42" s="32">
        <v>1</v>
      </c>
      <c r="O42" s="32"/>
      <c r="P42" s="32"/>
      <c r="Q42" s="32"/>
      <c r="R42" s="32"/>
      <c r="S42" s="32">
        <v>1</v>
      </c>
      <c r="T42" s="32"/>
      <c r="U42" s="32">
        <v>1</v>
      </c>
      <c r="V42" s="32"/>
      <c r="W42" s="32">
        <v>1</v>
      </c>
      <c r="X42" s="32"/>
      <c r="Y42" s="32"/>
      <c r="Z42" s="32"/>
      <c r="AA42" s="32"/>
      <c r="AB42" s="32"/>
      <c r="AC42" s="33">
        <f t="shared" si="5"/>
        <v>16</v>
      </c>
      <c r="AD42" s="73">
        <f t="shared" si="6"/>
        <v>-49.87500000000003</v>
      </c>
      <c r="AE42" s="76">
        <v>37</v>
      </c>
      <c r="AF42" s="76">
        <f t="shared" si="3"/>
        <v>37</v>
      </c>
      <c r="AG42" t="e">
        <f>IF(L42&gt;#REF!,1,0)</f>
        <v>#REF!</v>
      </c>
    </row>
    <row r="43" spans="1:33" ht="19.5" customHeight="1">
      <c r="A43" s="35">
        <v>11</v>
      </c>
      <c r="B43" s="35" t="s">
        <v>36</v>
      </c>
      <c r="C43" s="35" t="s">
        <v>59</v>
      </c>
      <c r="D43" s="35" t="s">
        <v>56</v>
      </c>
      <c r="E43" s="35" t="s">
        <v>48</v>
      </c>
      <c r="F43" s="49"/>
      <c r="G43" s="49"/>
      <c r="H43" s="49"/>
      <c r="I43" s="49"/>
      <c r="J43" s="49"/>
      <c r="K43" s="49"/>
      <c r="L43" s="47">
        <f t="shared" si="4"/>
        <v>0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>
        <f t="shared" si="5"/>
        <v>0</v>
      </c>
      <c r="AD43" s="73">
        <f t="shared" si="6"/>
        <v>0</v>
      </c>
      <c r="AE43" s="76">
        <v>38</v>
      </c>
      <c r="AF43" s="76">
        <v>75</v>
      </c>
      <c r="AG43">
        <v>2</v>
      </c>
    </row>
    <row r="44" spans="1:33" ht="19.5" customHeight="1">
      <c r="A44" s="35">
        <v>13</v>
      </c>
      <c r="B44" s="35" t="s">
        <v>36</v>
      </c>
      <c r="C44" s="35" t="s">
        <v>61</v>
      </c>
      <c r="D44" s="35" t="s">
        <v>63</v>
      </c>
      <c r="E44" s="35" t="s">
        <v>221</v>
      </c>
      <c r="F44" s="49"/>
      <c r="G44" s="49"/>
      <c r="H44" s="49"/>
      <c r="I44" s="49"/>
      <c r="J44" s="49"/>
      <c r="K44" s="49"/>
      <c r="L44" s="47">
        <f t="shared" si="4"/>
        <v>0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>
        <f t="shared" si="5"/>
        <v>0</v>
      </c>
      <c r="AD44" s="73">
        <f t="shared" si="6"/>
        <v>0</v>
      </c>
      <c r="AE44" s="76">
        <v>38</v>
      </c>
      <c r="AF44" s="76">
        <v>75</v>
      </c>
      <c r="AG44">
        <v>2</v>
      </c>
    </row>
    <row r="45" spans="1:33" ht="19.5" customHeight="1">
      <c r="A45" s="35">
        <v>15</v>
      </c>
      <c r="B45" s="35" t="s">
        <v>36</v>
      </c>
      <c r="C45" s="35" t="s">
        <v>64</v>
      </c>
      <c r="D45" s="35" t="s">
        <v>65</v>
      </c>
      <c r="E45" s="35" t="s">
        <v>221</v>
      </c>
      <c r="F45" s="49"/>
      <c r="G45" s="49"/>
      <c r="H45" s="49"/>
      <c r="I45" s="49"/>
      <c r="J45" s="49"/>
      <c r="K45" s="49"/>
      <c r="L45" s="47">
        <f t="shared" si="4"/>
        <v>0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>
        <f t="shared" si="5"/>
        <v>0</v>
      </c>
      <c r="AD45" s="73">
        <f t="shared" si="6"/>
        <v>0</v>
      </c>
      <c r="AE45" s="76">
        <v>38</v>
      </c>
      <c r="AF45" s="76">
        <v>75</v>
      </c>
      <c r="AG45">
        <v>2</v>
      </c>
    </row>
    <row r="46" spans="1:33" ht="19.5" customHeight="1">
      <c r="A46" s="35">
        <v>16</v>
      </c>
      <c r="B46" s="35" t="s">
        <v>36</v>
      </c>
      <c r="C46" s="35" t="s">
        <v>66</v>
      </c>
      <c r="D46" s="35" t="s">
        <v>65</v>
      </c>
      <c r="E46" s="35" t="s">
        <v>221</v>
      </c>
      <c r="F46" s="49"/>
      <c r="G46" s="49"/>
      <c r="H46" s="49"/>
      <c r="I46" s="49"/>
      <c r="J46" s="49"/>
      <c r="K46" s="49"/>
      <c r="L46" s="47">
        <f t="shared" si="4"/>
        <v>0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>
        <f t="shared" si="5"/>
        <v>0</v>
      </c>
      <c r="AD46" s="73">
        <f t="shared" si="6"/>
        <v>0</v>
      </c>
      <c r="AE46" s="76">
        <v>38</v>
      </c>
      <c r="AF46" s="76">
        <v>75</v>
      </c>
      <c r="AG46">
        <v>2</v>
      </c>
    </row>
    <row r="47" spans="1:33" ht="19.5" customHeight="1">
      <c r="A47" s="35">
        <v>17</v>
      </c>
      <c r="B47" s="35" t="s">
        <v>36</v>
      </c>
      <c r="C47" s="35" t="s">
        <v>67</v>
      </c>
      <c r="D47" s="35" t="s">
        <v>65</v>
      </c>
      <c r="E47" s="35" t="s">
        <v>221</v>
      </c>
      <c r="F47" s="49"/>
      <c r="G47" s="49"/>
      <c r="H47" s="49"/>
      <c r="I47" s="49"/>
      <c r="J47" s="49"/>
      <c r="K47" s="49"/>
      <c r="L47" s="47">
        <f t="shared" si="4"/>
        <v>0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>
        <f t="shared" si="5"/>
        <v>0</v>
      </c>
      <c r="AD47" s="73">
        <f t="shared" si="6"/>
        <v>0</v>
      </c>
      <c r="AE47" s="76">
        <v>38</v>
      </c>
      <c r="AF47" s="76">
        <v>75</v>
      </c>
      <c r="AG47">
        <v>2</v>
      </c>
    </row>
    <row r="48" spans="1:33" ht="19.5" customHeight="1">
      <c r="A48" s="35">
        <v>20</v>
      </c>
      <c r="B48" s="35" t="s">
        <v>36</v>
      </c>
      <c r="C48" s="35" t="s">
        <v>70</v>
      </c>
      <c r="D48" s="35" t="s">
        <v>73</v>
      </c>
      <c r="E48" s="35" t="s">
        <v>74</v>
      </c>
      <c r="F48" s="49"/>
      <c r="G48" s="49"/>
      <c r="H48" s="49"/>
      <c r="I48" s="49"/>
      <c r="J48" s="49"/>
      <c r="K48" s="49"/>
      <c r="L48" s="47">
        <f t="shared" si="4"/>
        <v>0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3">
        <f t="shared" si="5"/>
        <v>0</v>
      </c>
      <c r="AD48" s="73">
        <f t="shared" si="6"/>
        <v>0</v>
      </c>
      <c r="AE48" s="76">
        <v>38</v>
      </c>
      <c r="AF48" s="76">
        <v>75</v>
      </c>
      <c r="AG48">
        <v>2</v>
      </c>
    </row>
    <row r="49" spans="1:33" ht="19.5" customHeight="1">
      <c r="A49" s="35">
        <v>21</v>
      </c>
      <c r="B49" s="35" t="s">
        <v>36</v>
      </c>
      <c r="C49" s="35" t="s">
        <v>71</v>
      </c>
      <c r="D49" s="35" t="s">
        <v>73</v>
      </c>
      <c r="E49" s="35" t="s">
        <v>74</v>
      </c>
      <c r="F49" s="49"/>
      <c r="G49" s="49"/>
      <c r="H49" s="49"/>
      <c r="I49" s="49"/>
      <c r="J49" s="49"/>
      <c r="K49" s="49"/>
      <c r="L49" s="47">
        <f t="shared" si="4"/>
        <v>0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>
        <f t="shared" si="5"/>
        <v>0</v>
      </c>
      <c r="AD49" s="73">
        <f t="shared" si="6"/>
        <v>0</v>
      </c>
      <c r="AE49" s="76">
        <v>38</v>
      </c>
      <c r="AF49" s="76">
        <v>75</v>
      </c>
      <c r="AG49">
        <v>2</v>
      </c>
    </row>
    <row r="50" spans="1:33" ht="19.5" customHeight="1">
      <c r="A50" s="35">
        <v>23</v>
      </c>
      <c r="B50" s="35" t="s">
        <v>36</v>
      </c>
      <c r="C50" s="35" t="s">
        <v>86</v>
      </c>
      <c r="D50" s="35" t="s">
        <v>73</v>
      </c>
      <c r="E50" s="35" t="s">
        <v>74</v>
      </c>
      <c r="F50" s="49"/>
      <c r="G50" s="49"/>
      <c r="H50" s="49"/>
      <c r="I50" s="49"/>
      <c r="J50" s="49"/>
      <c r="K50" s="49"/>
      <c r="L50" s="47">
        <f t="shared" si="4"/>
        <v>0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>
        <f t="shared" si="5"/>
        <v>0</v>
      </c>
      <c r="AD50" s="73">
        <f t="shared" si="6"/>
        <v>0</v>
      </c>
      <c r="AE50" s="76">
        <v>38</v>
      </c>
      <c r="AF50" s="76">
        <v>75</v>
      </c>
      <c r="AG50">
        <v>2</v>
      </c>
    </row>
    <row r="51" spans="1:33" ht="19.5" customHeight="1">
      <c r="A51" s="35">
        <v>24</v>
      </c>
      <c r="B51" s="35" t="s">
        <v>36</v>
      </c>
      <c r="C51" s="35" t="s">
        <v>75</v>
      </c>
      <c r="D51" s="35" t="s">
        <v>81</v>
      </c>
      <c r="E51" s="35" t="s">
        <v>81</v>
      </c>
      <c r="F51" s="49"/>
      <c r="G51" s="49"/>
      <c r="H51" s="49"/>
      <c r="I51" s="49"/>
      <c r="J51" s="49"/>
      <c r="K51" s="49"/>
      <c r="L51" s="47">
        <f t="shared" si="4"/>
        <v>0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>
        <f t="shared" si="5"/>
        <v>0</v>
      </c>
      <c r="AD51" s="73">
        <f t="shared" si="6"/>
        <v>0</v>
      </c>
      <c r="AE51" s="76">
        <v>38</v>
      </c>
      <c r="AF51" s="76">
        <v>75</v>
      </c>
      <c r="AG51">
        <v>2</v>
      </c>
    </row>
    <row r="52" spans="1:33" ht="19.5" customHeight="1">
      <c r="A52" s="35">
        <v>56</v>
      </c>
      <c r="B52" s="35" t="s">
        <v>36</v>
      </c>
      <c r="C52" s="35" t="s">
        <v>119</v>
      </c>
      <c r="D52" s="35" t="s">
        <v>115</v>
      </c>
      <c r="E52" s="35" t="s">
        <v>91</v>
      </c>
      <c r="F52" s="49"/>
      <c r="G52" s="49"/>
      <c r="H52" s="49"/>
      <c r="I52" s="49"/>
      <c r="J52" s="49"/>
      <c r="K52" s="49"/>
      <c r="L52" s="47">
        <f t="shared" si="4"/>
        <v>0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>
        <f t="shared" si="5"/>
        <v>0</v>
      </c>
      <c r="AD52" s="73">
        <f t="shared" si="6"/>
        <v>0</v>
      </c>
      <c r="AE52" s="76">
        <v>38</v>
      </c>
      <c r="AF52" s="76">
        <v>75</v>
      </c>
      <c r="AG52">
        <v>2</v>
      </c>
    </row>
    <row r="53" spans="1:33" ht="19.5" customHeight="1">
      <c r="A53" s="35">
        <v>57</v>
      </c>
      <c r="B53" s="35" t="s">
        <v>36</v>
      </c>
      <c r="C53" s="35" t="s">
        <v>120</v>
      </c>
      <c r="D53" s="35" t="s">
        <v>115</v>
      </c>
      <c r="E53" s="35" t="s">
        <v>91</v>
      </c>
      <c r="F53" s="49"/>
      <c r="G53" s="49"/>
      <c r="H53" s="49"/>
      <c r="I53" s="49"/>
      <c r="J53" s="49"/>
      <c r="K53" s="49"/>
      <c r="L53" s="47">
        <f t="shared" si="4"/>
        <v>0</v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>
        <f t="shared" si="5"/>
        <v>0</v>
      </c>
      <c r="AD53" s="73">
        <f t="shared" si="6"/>
        <v>0</v>
      </c>
      <c r="AE53" s="76">
        <v>38</v>
      </c>
      <c r="AF53" s="76">
        <v>75</v>
      </c>
      <c r="AG53">
        <v>2</v>
      </c>
    </row>
    <row r="54" spans="1:33" ht="19.5" customHeight="1">
      <c r="A54" s="35">
        <v>64</v>
      </c>
      <c r="B54" s="35" t="s">
        <v>36</v>
      </c>
      <c r="C54" s="35" t="s">
        <v>126</v>
      </c>
      <c r="D54" s="35" t="s">
        <v>97</v>
      </c>
      <c r="E54" s="35" t="s">
        <v>48</v>
      </c>
      <c r="F54" s="49"/>
      <c r="G54" s="49"/>
      <c r="H54" s="49"/>
      <c r="I54" s="49"/>
      <c r="J54" s="49"/>
      <c r="K54" s="49"/>
      <c r="L54" s="47">
        <f t="shared" si="4"/>
        <v>0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>
        <f t="shared" si="5"/>
        <v>0</v>
      </c>
      <c r="AD54" s="73">
        <f t="shared" si="6"/>
        <v>0</v>
      </c>
      <c r="AE54" s="76">
        <v>38</v>
      </c>
      <c r="AF54" s="76">
        <v>75</v>
      </c>
      <c r="AG54">
        <v>2</v>
      </c>
    </row>
    <row r="55" spans="1:33" ht="19.5" customHeight="1">
      <c r="A55" s="35">
        <v>66</v>
      </c>
      <c r="B55" s="35" t="s">
        <v>36</v>
      </c>
      <c r="C55" s="35" t="s">
        <v>128</v>
      </c>
      <c r="D55" s="35" t="s">
        <v>97</v>
      </c>
      <c r="E55" s="35" t="s">
        <v>48</v>
      </c>
      <c r="F55" s="49"/>
      <c r="G55" s="49"/>
      <c r="H55" s="49"/>
      <c r="I55" s="49"/>
      <c r="J55" s="49"/>
      <c r="K55" s="49"/>
      <c r="L55" s="47">
        <f t="shared" si="4"/>
        <v>0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>
        <f t="shared" si="5"/>
        <v>0</v>
      </c>
      <c r="AD55" s="73">
        <f t="shared" si="6"/>
        <v>0</v>
      </c>
      <c r="AE55" s="76">
        <v>38</v>
      </c>
      <c r="AF55" s="76">
        <v>75</v>
      </c>
      <c r="AG55">
        <v>2</v>
      </c>
    </row>
    <row r="56" spans="1:33" ht="19.5" customHeight="1">
      <c r="A56" s="35">
        <v>74</v>
      </c>
      <c r="B56" s="35" t="s">
        <v>36</v>
      </c>
      <c r="C56" s="35" t="s">
        <v>137</v>
      </c>
      <c r="D56" s="35" t="s">
        <v>92</v>
      </c>
      <c r="E56" s="35" t="s">
        <v>91</v>
      </c>
      <c r="F56" s="49"/>
      <c r="G56" s="49"/>
      <c r="H56" s="49"/>
      <c r="I56" s="49"/>
      <c r="J56" s="49"/>
      <c r="K56" s="49"/>
      <c r="L56" s="47">
        <f t="shared" si="4"/>
        <v>0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>
        <f t="shared" si="5"/>
        <v>0</v>
      </c>
      <c r="AD56" s="73">
        <f t="shared" si="6"/>
        <v>0</v>
      </c>
      <c r="AE56" s="76">
        <v>38</v>
      </c>
      <c r="AF56" s="76">
        <v>75</v>
      </c>
      <c r="AG56">
        <v>2</v>
      </c>
    </row>
    <row r="57" spans="1:33" ht="19.5" customHeight="1">
      <c r="A57" s="35">
        <v>75</v>
      </c>
      <c r="B57" s="35" t="s">
        <v>36</v>
      </c>
      <c r="C57" s="35" t="s">
        <v>139</v>
      </c>
      <c r="D57" s="35" t="s">
        <v>97</v>
      </c>
      <c r="E57" s="35" t="s">
        <v>127</v>
      </c>
      <c r="F57" s="49"/>
      <c r="G57" s="49"/>
      <c r="H57" s="49"/>
      <c r="I57" s="49"/>
      <c r="J57" s="49"/>
      <c r="K57" s="49"/>
      <c r="L57" s="47">
        <f t="shared" si="4"/>
        <v>0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3">
        <f t="shared" si="5"/>
        <v>0</v>
      </c>
      <c r="AD57" s="73">
        <f t="shared" si="6"/>
        <v>0</v>
      </c>
      <c r="AE57" s="76">
        <v>38</v>
      </c>
      <c r="AF57" s="76">
        <v>75</v>
      </c>
      <c r="AG57">
        <v>2</v>
      </c>
    </row>
    <row r="58" spans="1:33" ht="19.5" customHeight="1">
      <c r="A58" s="35">
        <v>76</v>
      </c>
      <c r="B58" s="35" t="s">
        <v>36</v>
      </c>
      <c r="C58" s="35" t="s">
        <v>138</v>
      </c>
      <c r="D58" s="35" t="s">
        <v>92</v>
      </c>
      <c r="E58" s="35" t="s">
        <v>91</v>
      </c>
      <c r="F58" s="49"/>
      <c r="G58" s="49"/>
      <c r="H58" s="49"/>
      <c r="I58" s="49"/>
      <c r="J58" s="49"/>
      <c r="K58" s="49"/>
      <c r="L58" s="47">
        <f t="shared" si="4"/>
        <v>0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3">
        <f t="shared" si="5"/>
        <v>0</v>
      </c>
      <c r="AD58" s="73">
        <f t="shared" si="6"/>
        <v>0</v>
      </c>
      <c r="AE58" s="76">
        <v>38</v>
      </c>
      <c r="AF58" s="76">
        <v>75</v>
      </c>
      <c r="AG58">
        <v>2</v>
      </c>
    </row>
    <row r="59" spans="1:33" ht="19.5" customHeight="1">
      <c r="A59" s="35">
        <v>78</v>
      </c>
      <c r="B59" s="35" t="s">
        <v>36</v>
      </c>
      <c r="C59" s="35" t="s">
        <v>142</v>
      </c>
      <c r="D59" s="35" t="s">
        <v>141</v>
      </c>
      <c r="E59" s="35" t="s">
        <v>91</v>
      </c>
      <c r="F59" s="49"/>
      <c r="G59" s="49"/>
      <c r="H59" s="49"/>
      <c r="I59" s="49"/>
      <c r="J59" s="49"/>
      <c r="K59" s="49"/>
      <c r="L59" s="47">
        <f t="shared" si="4"/>
        <v>0</v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>
        <f t="shared" si="5"/>
        <v>0</v>
      </c>
      <c r="AD59" s="73">
        <f t="shared" si="6"/>
        <v>0</v>
      </c>
      <c r="AE59" s="76">
        <v>38</v>
      </c>
      <c r="AF59" s="76">
        <v>75</v>
      </c>
      <c r="AG59">
        <v>2</v>
      </c>
    </row>
    <row r="60" spans="1:33" ht="19.5" customHeight="1">
      <c r="A60" s="35">
        <v>79</v>
      </c>
      <c r="B60" s="35" t="s">
        <v>36</v>
      </c>
      <c r="C60" s="35" t="s">
        <v>143</v>
      </c>
      <c r="D60" s="35" t="s">
        <v>141</v>
      </c>
      <c r="E60" s="35" t="s">
        <v>91</v>
      </c>
      <c r="F60" s="49"/>
      <c r="G60" s="49"/>
      <c r="H60" s="49"/>
      <c r="I60" s="49"/>
      <c r="J60" s="49"/>
      <c r="K60" s="49"/>
      <c r="L60" s="47">
        <f t="shared" si="4"/>
        <v>0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3">
        <f t="shared" si="5"/>
        <v>0</v>
      </c>
      <c r="AD60" s="73">
        <f t="shared" si="6"/>
        <v>0</v>
      </c>
      <c r="AE60" s="76">
        <v>38</v>
      </c>
      <c r="AF60" s="76">
        <v>75</v>
      </c>
      <c r="AG60">
        <v>2</v>
      </c>
    </row>
    <row r="61" spans="1:33" ht="19.5" customHeight="1">
      <c r="A61" s="35">
        <v>85</v>
      </c>
      <c r="B61" s="35" t="s">
        <v>36</v>
      </c>
      <c r="C61" s="35" t="s">
        <v>148</v>
      </c>
      <c r="D61" s="35" t="s">
        <v>141</v>
      </c>
      <c r="E61" s="35" t="s">
        <v>91</v>
      </c>
      <c r="F61" s="49"/>
      <c r="G61" s="49"/>
      <c r="H61" s="49"/>
      <c r="I61" s="49"/>
      <c r="J61" s="49"/>
      <c r="K61" s="49"/>
      <c r="L61" s="47">
        <f t="shared" si="4"/>
        <v>0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3">
        <f t="shared" si="5"/>
        <v>0</v>
      </c>
      <c r="AD61" s="73">
        <f t="shared" si="6"/>
        <v>0</v>
      </c>
      <c r="AE61" s="76">
        <v>38</v>
      </c>
      <c r="AF61" s="76">
        <v>75</v>
      </c>
      <c r="AG61">
        <v>2</v>
      </c>
    </row>
    <row r="62" spans="1:33" ht="19.5" customHeight="1">
      <c r="A62" s="35">
        <v>88</v>
      </c>
      <c r="B62" s="35" t="s">
        <v>36</v>
      </c>
      <c r="C62" s="35" t="s">
        <v>152</v>
      </c>
      <c r="D62" s="35" t="s">
        <v>151</v>
      </c>
      <c r="E62" s="35" t="s">
        <v>48</v>
      </c>
      <c r="F62" s="49"/>
      <c r="G62" s="49"/>
      <c r="H62" s="49"/>
      <c r="I62" s="49"/>
      <c r="J62" s="49"/>
      <c r="K62" s="49"/>
      <c r="L62" s="47">
        <f t="shared" si="4"/>
        <v>0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3">
        <f t="shared" si="5"/>
        <v>0</v>
      </c>
      <c r="AD62" s="73">
        <f t="shared" si="6"/>
        <v>0</v>
      </c>
      <c r="AE62" s="76">
        <v>38</v>
      </c>
      <c r="AF62" s="76">
        <v>75</v>
      </c>
      <c r="AG62">
        <v>2</v>
      </c>
    </row>
    <row r="63" spans="1:33" ht="19.5" customHeight="1">
      <c r="A63" s="35">
        <v>90</v>
      </c>
      <c r="B63" s="35" t="s">
        <v>36</v>
      </c>
      <c r="C63" s="35" t="s">
        <v>168</v>
      </c>
      <c r="D63" s="35" t="s">
        <v>115</v>
      </c>
      <c r="E63" s="35" t="s">
        <v>91</v>
      </c>
      <c r="F63" s="49"/>
      <c r="G63" s="49"/>
      <c r="H63" s="49"/>
      <c r="I63" s="49"/>
      <c r="J63" s="49"/>
      <c r="K63" s="49"/>
      <c r="L63" s="47">
        <f t="shared" si="4"/>
        <v>0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3">
        <f t="shared" si="5"/>
        <v>0</v>
      </c>
      <c r="AD63" s="73">
        <f t="shared" si="6"/>
        <v>0</v>
      </c>
      <c r="AE63" s="76">
        <v>38</v>
      </c>
      <c r="AF63" s="76">
        <v>75</v>
      </c>
      <c r="AG63">
        <v>2</v>
      </c>
    </row>
    <row r="64" spans="1:33" ht="19.5" customHeight="1">
      <c r="A64" s="35">
        <v>94</v>
      </c>
      <c r="B64" s="35" t="s">
        <v>36</v>
      </c>
      <c r="C64" s="35" t="s">
        <v>158</v>
      </c>
      <c r="D64" s="35" t="s">
        <v>56</v>
      </c>
      <c r="E64" s="35" t="s">
        <v>48</v>
      </c>
      <c r="F64" s="49"/>
      <c r="G64" s="49"/>
      <c r="H64" s="49"/>
      <c r="I64" s="49"/>
      <c r="J64" s="49"/>
      <c r="K64" s="49"/>
      <c r="L64" s="47">
        <f t="shared" si="4"/>
        <v>0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3">
        <f t="shared" si="5"/>
        <v>0</v>
      </c>
      <c r="AD64" s="73">
        <f t="shared" si="6"/>
        <v>0</v>
      </c>
      <c r="AE64" s="76">
        <v>38</v>
      </c>
      <c r="AF64" s="76">
        <v>75</v>
      </c>
      <c r="AG64">
        <v>2</v>
      </c>
    </row>
    <row r="65" spans="1:33" ht="19.5" customHeight="1">
      <c r="A65" s="35">
        <v>95</v>
      </c>
      <c r="B65" s="35" t="s">
        <v>36</v>
      </c>
      <c r="C65" s="35" t="s">
        <v>159</v>
      </c>
      <c r="D65" s="35" t="s">
        <v>56</v>
      </c>
      <c r="E65" s="35" t="s">
        <v>48</v>
      </c>
      <c r="F65" s="49"/>
      <c r="G65" s="49"/>
      <c r="H65" s="49"/>
      <c r="I65" s="49"/>
      <c r="J65" s="49"/>
      <c r="K65" s="49"/>
      <c r="L65" s="47">
        <f t="shared" si="4"/>
        <v>0</v>
      </c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3">
        <f t="shared" si="5"/>
        <v>0</v>
      </c>
      <c r="AD65" s="73">
        <f t="shared" si="6"/>
        <v>0</v>
      </c>
      <c r="AE65" s="76">
        <v>38</v>
      </c>
      <c r="AF65" s="76">
        <v>75</v>
      </c>
      <c r="AG65">
        <v>2</v>
      </c>
    </row>
    <row r="66" spans="1:33" ht="19.5" customHeight="1">
      <c r="A66" s="35">
        <v>96</v>
      </c>
      <c r="B66" s="35" t="s">
        <v>36</v>
      </c>
      <c r="C66" s="35" t="s">
        <v>262</v>
      </c>
      <c r="D66" s="35" t="s">
        <v>115</v>
      </c>
      <c r="E66" s="35" t="s">
        <v>91</v>
      </c>
      <c r="F66" s="49"/>
      <c r="G66" s="49"/>
      <c r="H66" s="49"/>
      <c r="I66" s="49"/>
      <c r="J66" s="49"/>
      <c r="K66" s="49"/>
      <c r="L66" s="47">
        <f t="shared" si="4"/>
        <v>0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3">
        <f t="shared" si="5"/>
        <v>0</v>
      </c>
      <c r="AD66" s="73">
        <f t="shared" si="6"/>
        <v>0</v>
      </c>
      <c r="AE66" s="76">
        <v>38</v>
      </c>
      <c r="AF66" s="76">
        <v>75</v>
      </c>
      <c r="AG66">
        <v>2</v>
      </c>
    </row>
    <row r="67" spans="1:33" ht="19.5" customHeight="1">
      <c r="A67" s="35">
        <v>97</v>
      </c>
      <c r="B67" s="35" t="s">
        <v>36</v>
      </c>
      <c r="C67" s="35" t="s">
        <v>161</v>
      </c>
      <c r="D67" s="35" t="s">
        <v>115</v>
      </c>
      <c r="E67" s="35" t="s">
        <v>91</v>
      </c>
      <c r="F67" s="77"/>
      <c r="G67" s="77"/>
      <c r="H67" s="77"/>
      <c r="I67" s="77"/>
      <c r="J67" s="77"/>
      <c r="K67" s="77"/>
      <c r="L67" s="78">
        <f t="shared" si="4"/>
        <v>0</v>
      </c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80">
        <f t="shared" si="5"/>
        <v>0</v>
      </c>
      <c r="AD67" s="81">
        <f t="shared" si="6"/>
        <v>0</v>
      </c>
      <c r="AE67" s="76">
        <v>38</v>
      </c>
      <c r="AF67" s="76">
        <v>75</v>
      </c>
      <c r="AG67">
        <v>2</v>
      </c>
    </row>
    <row r="68" spans="1:33" ht="19.5" customHeight="1">
      <c r="A68" s="35">
        <v>98</v>
      </c>
      <c r="B68" s="35" t="s">
        <v>36</v>
      </c>
      <c r="C68" s="35" t="s">
        <v>162</v>
      </c>
      <c r="D68" s="35" t="s">
        <v>92</v>
      </c>
      <c r="E68" s="35" t="s">
        <v>91</v>
      </c>
      <c r="F68" s="49"/>
      <c r="G68" s="49"/>
      <c r="H68" s="49"/>
      <c r="I68" s="49"/>
      <c r="J68" s="49"/>
      <c r="K68" s="49"/>
      <c r="L68" s="82">
        <f t="shared" si="4"/>
        <v>0</v>
      </c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>
        <f t="shared" si="5"/>
        <v>0</v>
      </c>
      <c r="AD68" s="83">
        <f t="shared" si="6"/>
        <v>0</v>
      </c>
      <c r="AE68" s="76">
        <v>38</v>
      </c>
      <c r="AF68" s="76">
        <v>75</v>
      </c>
      <c r="AG68" s="84">
        <v>2</v>
      </c>
    </row>
    <row r="69" spans="1:33" ht="12.75">
      <c r="A69" s="35">
        <v>100</v>
      </c>
      <c r="B69" s="35" t="s">
        <v>36</v>
      </c>
      <c r="C69" s="35" t="s">
        <v>164</v>
      </c>
      <c r="D69" s="35" t="s">
        <v>205</v>
      </c>
      <c r="E69" s="35" t="s">
        <v>48</v>
      </c>
      <c r="F69" s="49"/>
      <c r="G69" s="49"/>
      <c r="H69" s="49"/>
      <c r="I69" s="49"/>
      <c r="J69" s="49"/>
      <c r="K69" s="49"/>
      <c r="L69" s="82">
        <f t="shared" si="4"/>
        <v>0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>
        <f t="shared" si="5"/>
        <v>0</v>
      </c>
      <c r="AD69" s="83">
        <f t="shared" si="6"/>
        <v>0</v>
      </c>
      <c r="AE69" s="76">
        <v>38</v>
      </c>
      <c r="AF69" s="76">
        <v>75</v>
      </c>
      <c r="AG69" s="84">
        <v>2</v>
      </c>
    </row>
    <row r="70" spans="1:33" ht="13.5" thickBot="1">
      <c r="A70" s="35">
        <v>103</v>
      </c>
      <c r="B70" s="35" t="s">
        <v>36</v>
      </c>
      <c r="C70" s="35" t="s">
        <v>167</v>
      </c>
      <c r="D70" s="35" t="s">
        <v>205</v>
      </c>
      <c r="E70" s="35" t="s">
        <v>48</v>
      </c>
      <c r="F70" s="50"/>
      <c r="G70" s="50"/>
      <c r="H70" s="50"/>
      <c r="I70" s="50"/>
      <c r="J70" s="50"/>
      <c r="K70" s="50"/>
      <c r="L70" s="85">
        <f>TIME(I70,J70,K70)-TIME(F70,G70,H70)</f>
        <v>0</v>
      </c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>
        <f>M70*M$3+N70*N$3+O70*O$3+P70*P$3+Q70*Q$3+R70*R$3+S70*S$3+T70*T$3+U70*U$3+V70*V$3+W70*W$3+X70*X$3+Y70*Y$3+Z70*AA70+Z70*Z$3+AA70*AA$3+AB70*AB$3</f>
        <v>0</v>
      </c>
      <c r="AD70" s="86">
        <f>IF(L70&gt;TIME(2,,),AC70-(L70-TIME(2,,))*2160,AC70)</f>
        <v>0</v>
      </c>
      <c r="AE70" s="87">
        <v>38</v>
      </c>
      <c r="AF70" s="76">
        <v>75</v>
      </c>
      <c r="AG70" s="84">
        <v>2</v>
      </c>
    </row>
  </sheetData>
  <sheetProtection/>
  <mergeCells count="13">
    <mergeCell ref="E4:E5"/>
    <mergeCell ref="F4:H4"/>
    <mergeCell ref="A4:A5"/>
    <mergeCell ref="B4:B5"/>
    <mergeCell ref="C4:C5"/>
    <mergeCell ref="D4:D5"/>
    <mergeCell ref="AF4:AF5"/>
    <mergeCell ref="I4:K4"/>
    <mergeCell ref="L4:L5"/>
    <mergeCell ref="M4:AB4"/>
    <mergeCell ref="AC4:AC5"/>
    <mergeCell ref="AD4:AD5"/>
    <mergeCell ref="AE4:A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AH43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7" sqref="C7"/>
    </sheetView>
  </sheetViews>
  <sheetFormatPr defaultColWidth="9.00390625" defaultRowHeight="12.75"/>
  <cols>
    <col min="2" max="2" width="4.00390625" style="0" customWidth="1"/>
    <col min="3" max="3" width="23.625" style="0" customWidth="1"/>
    <col min="4" max="4" width="19.25390625" style="0" customWidth="1"/>
    <col min="5" max="5" width="14.375" style="0" customWidth="1"/>
    <col min="6" max="7" width="3.875" style="0" customWidth="1"/>
    <col min="8" max="8" width="4.125" style="0" customWidth="1"/>
    <col min="9" max="10" width="4.00390625" style="0" customWidth="1"/>
    <col min="11" max="11" width="3.875" style="0" customWidth="1"/>
    <col min="12" max="12" width="8.75390625" style="0" customWidth="1"/>
    <col min="13" max="28" width="2.75390625" style="0" customWidth="1"/>
    <col min="30" max="30" width="14.375" style="0" customWidth="1"/>
    <col min="31" max="31" width="6.75390625" style="0" bestFit="1" customWidth="1"/>
    <col min="32" max="32" width="12.00390625" style="0" customWidth="1"/>
    <col min="33" max="33" width="0.12890625" style="0" customWidth="1"/>
    <col min="34" max="34" width="9.125" style="0" hidden="1" customWidth="1"/>
  </cols>
  <sheetData>
    <row r="1" ht="15.75">
      <c r="C1" s="40" t="s">
        <v>288</v>
      </c>
    </row>
    <row r="2" spans="4:31" ht="12.75">
      <c r="D2" t="s">
        <v>38</v>
      </c>
      <c r="M2" t="s">
        <v>33</v>
      </c>
      <c r="AE2" s="41" t="s">
        <v>34</v>
      </c>
    </row>
    <row r="3" spans="13:32" ht="13.5" thickBot="1">
      <c r="M3" s="41">
        <v>2</v>
      </c>
      <c r="N3" s="41">
        <v>1</v>
      </c>
      <c r="O3" s="41">
        <v>3</v>
      </c>
      <c r="P3" s="41">
        <v>3</v>
      </c>
      <c r="Q3" s="41">
        <v>3</v>
      </c>
      <c r="R3" s="41">
        <v>6</v>
      </c>
      <c r="S3" s="41">
        <v>3</v>
      </c>
      <c r="T3" s="41">
        <v>7</v>
      </c>
      <c r="U3" s="41">
        <v>5</v>
      </c>
      <c r="V3" s="41">
        <v>5</v>
      </c>
      <c r="W3" s="41">
        <v>7</v>
      </c>
      <c r="X3" s="41">
        <v>6</v>
      </c>
      <c r="Y3" s="41">
        <v>7</v>
      </c>
      <c r="Z3" s="41">
        <v>8</v>
      </c>
      <c r="AA3" s="41">
        <v>9</v>
      </c>
      <c r="AB3" s="41">
        <v>8</v>
      </c>
      <c r="AF3" s="41">
        <v>38</v>
      </c>
    </row>
    <row r="4" spans="1:32" ht="21" customHeight="1">
      <c r="A4" s="171" t="str">
        <f>Регистрация!A1</f>
        <v>Личн. № участн.</v>
      </c>
      <c r="B4" s="188" t="s">
        <v>35</v>
      </c>
      <c r="C4" s="186" t="str">
        <f>Регистрация!C1</f>
        <v>ФИО участника</v>
      </c>
      <c r="D4" s="186" t="str">
        <f>Регистрация!D1</f>
        <v>Команда</v>
      </c>
      <c r="E4" s="186" t="str">
        <f>Регистрация!E1</f>
        <v>Клуб</v>
      </c>
      <c r="F4" s="190" t="s">
        <v>2</v>
      </c>
      <c r="G4" s="191"/>
      <c r="H4" s="191"/>
      <c r="I4" s="191" t="s">
        <v>3</v>
      </c>
      <c r="J4" s="191"/>
      <c r="K4" s="192"/>
      <c r="L4" s="193" t="s">
        <v>41</v>
      </c>
      <c r="M4" s="182" t="s">
        <v>29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3" t="s">
        <v>30</v>
      </c>
      <c r="AD4" s="183" t="s">
        <v>4</v>
      </c>
      <c r="AE4" s="169" t="s">
        <v>42</v>
      </c>
      <c r="AF4" s="167" t="s">
        <v>43</v>
      </c>
    </row>
    <row r="5" spans="1:32" ht="20.25" customHeight="1" thickBot="1">
      <c r="A5" s="172"/>
      <c r="B5" s="189"/>
      <c r="C5" s="187"/>
      <c r="D5" s="187"/>
      <c r="E5" s="187"/>
      <c r="F5" s="46" t="s">
        <v>39</v>
      </c>
      <c r="G5" s="46" t="s">
        <v>36</v>
      </c>
      <c r="H5" s="46" t="s">
        <v>40</v>
      </c>
      <c r="I5" s="46" t="s">
        <v>39</v>
      </c>
      <c r="J5" s="46" t="s">
        <v>36</v>
      </c>
      <c r="K5" s="46" t="s">
        <v>40</v>
      </c>
      <c r="L5" s="194"/>
      <c r="M5" s="34">
        <v>1</v>
      </c>
      <c r="N5" s="34">
        <v>2</v>
      </c>
      <c r="O5" s="34">
        <v>3</v>
      </c>
      <c r="P5" s="34">
        <v>4</v>
      </c>
      <c r="Q5" s="34">
        <v>5</v>
      </c>
      <c r="R5" s="34">
        <v>6</v>
      </c>
      <c r="S5" s="34">
        <v>7</v>
      </c>
      <c r="T5" s="34">
        <v>8</v>
      </c>
      <c r="U5" s="34">
        <v>9</v>
      </c>
      <c r="V5" s="34">
        <v>10</v>
      </c>
      <c r="W5" s="34">
        <v>11</v>
      </c>
      <c r="X5" s="34">
        <v>12</v>
      </c>
      <c r="Y5" s="34">
        <v>13</v>
      </c>
      <c r="Z5" s="34">
        <v>14</v>
      </c>
      <c r="AA5" s="34">
        <v>15</v>
      </c>
      <c r="AB5" s="34">
        <v>16</v>
      </c>
      <c r="AC5" s="184"/>
      <c r="AD5" s="184"/>
      <c r="AE5" s="170"/>
      <c r="AF5" s="185"/>
    </row>
    <row r="6" spans="1:34" ht="19.5" customHeight="1">
      <c r="A6" s="35">
        <v>12</v>
      </c>
      <c r="B6" s="35" t="s">
        <v>85</v>
      </c>
      <c r="C6" s="35" t="s">
        <v>60</v>
      </c>
      <c r="D6" s="35" t="s">
        <v>63</v>
      </c>
      <c r="E6" s="35" t="s">
        <v>221</v>
      </c>
      <c r="F6" s="48">
        <v>1</v>
      </c>
      <c r="G6" s="48">
        <v>19</v>
      </c>
      <c r="H6" s="48">
        <v>20</v>
      </c>
      <c r="I6" s="48">
        <v>3</v>
      </c>
      <c r="J6" s="48">
        <v>10</v>
      </c>
      <c r="K6" s="48">
        <v>5</v>
      </c>
      <c r="L6" s="47">
        <f aca="true" t="shared" si="0" ref="L6:L43">TIME(I6,J6,K6)-TIME(F6,G6,H6)</f>
        <v>0.07690972222222223</v>
      </c>
      <c r="M6" s="33">
        <v>1</v>
      </c>
      <c r="N6" s="33"/>
      <c r="O6" s="33"/>
      <c r="P6" s="33">
        <v>1</v>
      </c>
      <c r="Q6" s="33">
        <v>1</v>
      </c>
      <c r="R6" s="33">
        <v>1</v>
      </c>
      <c r="S6" s="33">
        <v>1</v>
      </c>
      <c r="T6" s="33"/>
      <c r="U6" s="33"/>
      <c r="V6" s="33"/>
      <c r="W6" s="33">
        <v>1</v>
      </c>
      <c r="X6" s="33">
        <v>1</v>
      </c>
      <c r="Y6" s="33">
        <v>1</v>
      </c>
      <c r="Z6" s="33">
        <v>1</v>
      </c>
      <c r="AA6" s="33">
        <v>1</v>
      </c>
      <c r="AB6" s="33">
        <v>1</v>
      </c>
      <c r="AC6" s="33">
        <f aca="true" t="shared" si="1" ref="AC6:AC43">M6*M$3+N6*N$3+O6*O$3+P6*P$3+Q6*Q$3+R6*R$3+S6*S$3+T6*T$3+U6*U$3+V6*V$3+W6*W$3+X6*X$3+Y6*Y$3+Z6*AA6+Z6*Z$3+AA6*AA$3+AB6*AB$3</f>
        <v>63</v>
      </c>
      <c r="AD6" s="73">
        <f aca="true" t="shared" si="2" ref="AD6:AD43">IF(L6&gt;TIME(2,,),AC6-(L6-TIME(2,,))*2160,AC6)</f>
        <v>63</v>
      </c>
      <c r="AE6" s="74">
        <v>1</v>
      </c>
      <c r="AF6" s="74">
        <f aca="true" t="shared" si="3" ref="AF6:AF29">AE6</f>
        <v>1</v>
      </c>
      <c r="AG6">
        <f aca="true" t="shared" si="4" ref="AG6:AG29">IF(L6&gt;$AH$6,1,0)</f>
        <v>0</v>
      </c>
      <c r="AH6" s="75">
        <v>0.08333333333333333</v>
      </c>
    </row>
    <row r="7" spans="1:33" ht="19.5" customHeight="1">
      <c r="A7" s="35">
        <v>72</v>
      </c>
      <c r="B7" s="35" t="s">
        <v>85</v>
      </c>
      <c r="C7" s="35" t="s">
        <v>223</v>
      </c>
      <c r="D7" s="35" t="s">
        <v>92</v>
      </c>
      <c r="E7" s="35" t="s">
        <v>91</v>
      </c>
      <c r="F7" s="49">
        <v>1</v>
      </c>
      <c r="G7" s="49">
        <v>25</v>
      </c>
      <c r="H7" s="49">
        <v>20</v>
      </c>
      <c r="I7" s="49">
        <v>3</v>
      </c>
      <c r="J7" s="49">
        <v>18</v>
      </c>
      <c r="K7" s="49">
        <v>20</v>
      </c>
      <c r="L7" s="47">
        <f t="shared" si="0"/>
        <v>0.07847222222222222</v>
      </c>
      <c r="M7" s="32"/>
      <c r="N7" s="32">
        <v>1</v>
      </c>
      <c r="O7" s="32">
        <v>1</v>
      </c>
      <c r="P7" s="32"/>
      <c r="Q7" s="32">
        <v>1</v>
      </c>
      <c r="R7" s="32"/>
      <c r="S7" s="32"/>
      <c r="T7" s="32">
        <v>1</v>
      </c>
      <c r="U7" s="32">
        <v>1</v>
      </c>
      <c r="V7" s="32">
        <v>1</v>
      </c>
      <c r="W7" s="32">
        <v>1</v>
      </c>
      <c r="X7" s="32"/>
      <c r="Y7" s="32"/>
      <c r="Z7" s="32"/>
      <c r="AA7" s="32"/>
      <c r="AB7" s="32"/>
      <c r="AC7" s="33">
        <f t="shared" si="1"/>
        <v>31</v>
      </c>
      <c r="AD7" s="73">
        <f t="shared" si="2"/>
        <v>31</v>
      </c>
      <c r="AE7" s="76">
        <v>2</v>
      </c>
      <c r="AF7" s="76">
        <f t="shared" si="3"/>
        <v>2</v>
      </c>
      <c r="AG7">
        <f t="shared" si="4"/>
        <v>0</v>
      </c>
    </row>
    <row r="8" spans="1:33" ht="19.5" customHeight="1">
      <c r="A8" s="35">
        <v>25</v>
      </c>
      <c r="B8" s="35" t="s">
        <v>85</v>
      </c>
      <c r="C8" s="35" t="s">
        <v>305</v>
      </c>
      <c r="D8" s="35" t="s">
        <v>77</v>
      </c>
      <c r="E8" s="35" t="s">
        <v>48</v>
      </c>
      <c r="F8" s="49">
        <v>1</v>
      </c>
      <c r="G8" s="49">
        <v>46</v>
      </c>
      <c r="H8" s="49">
        <v>0</v>
      </c>
      <c r="I8" s="49">
        <v>3</v>
      </c>
      <c r="J8" s="49">
        <v>34</v>
      </c>
      <c r="K8" s="49">
        <v>20</v>
      </c>
      <c r="L8" s="47">
        <f t="shared" si="0"/>
        <v>0.0752314814814815</v>
      </c>
      <c r="M8" s="32">
        <v>1</v>
      </c>
      <c r="N8" s="32">
        <v>1</v>
      </c>
      <c r="O8" s="32">
        <v>1</v>
      </c>
      <c r="P8" s="32">
        <v>1</v>
      </c>
      <c r="Q8" s="32">
        <v>1</v>
      </c>
      <c r="R8" s="32"/>
      <c r="S8" s="32"/>
      <c r="T8" s="32"/>
      <c r="U8" s="32"/>
      <c r="V8" s="32">
        <v>1</v>
      </c>
      <c r="W8" s="32">
        <v>1</v>
      </c>
      <c r="X8" s="32"/>
      <c r="Y8" s="32"/>
      <c r="Z8" s="32"/>
      <c r="AA8" s="32"/>
      <c r="AB8" s="32"/>
      <c r="AC8" s="33">
        <f t="shared" si="1"/>
        <v>24</v>
      </c>
      <c r="AD8" s="73">
        <f t="shared" si="2"/>
        <v>24</v>
      </c>
      <c r="AE8" s="76">
        <v>3</v>
      </c>
      <c r="AF8" s="76">
        <f t="shared" si="3"/>
        <v>3</v>
      </c>
      <c r="AG8">
        <f t="shared" si="4"/>
        <v>0</v>
      </c>
    </row>
    <row r="9" spans="1:33" ht="19.5" customHeight="1">
      <c r="A9" s="35">
        <v>26</v>
      </c>
      <c r="B9" s="35" t="s">
        <v>85</v>
      </c>
      <c r="C9" s="35" t="s">
        <v>76</v>
      </c>
      <c r="D9" s="35" t="s">
        <v>77</v>
      </c>
      <c r="E9" s="35" t="s">
        <v>48</v>
      </c>
      <c r="F9" s="49">
        <v>1</v>
      </c>
      <c r="G9" s="49">
        <v>43</v>
      </c>
      <c r="H9" s="49">
        <v>0</v>
      </c>
      <c r="I9" s="49">
        <v>3</v>
      </c>
      <c r="J9" s="49">
        <v>33</v>
      </c>
      <c r="K9" s="49">
        <v>14</v>
      </c>
      <c r="L9" s="47">
        <f t="shared" si="0"/>
        <v>0.07655092592592593</v>
      </c>
      <c r="M9" s="32">
        <v>1</v>
      </c>
      <c r="N9" s="32">
        <v>1</v>
      </c>
      <c r="O9" s="32">
        <v>1</v>
      </c>
      <c r="P9" s="32">
        <v>1</v>
      </c>
      <c r="Q9" s="32">
        <v>1</v>
      </c>
      <c r="R9" s="32"/>
      <c r="S9" s="32"/>
      <c r="T9" s="32"/>
      <c r="U9" s="32"/>
      <c r="V9" s="32">
        <v>1</v>
      </c>
      <c r="W9" s="32">
        <v>1</v>
      </c>
      <c r="X9" s="32"/>
      <c r="Y9" s="32"/>
      <c r="Z9" s="32"/>
      <c r="AA9" s="32"/>
      <c r="AB9" s="32"/>
      <c r="AC9" s="33">
        <f t="shared" si="1"/>
        <v>24</v>
      </c>
      <c r="AD9" s="73">
        <f t="shared" si="2"/>
        <v>24</v>
      </c>
      <c r="AE9" s="76">
        <v>4</v>
      </c>
      <c r="AF9" s="76">
        <f t="shared" si="3"/>
        <v>4</v>
      </c>
      <c r="AG9">
        <f t="shared" si="4"/>
        <v>0</v>
      </c>
    </row>
    <row r="10" spans="1:33" ht="19.5" customHeight="1">
      <c r="A10" s="35">
        <v>28</v>
      </c>
      <c r="B10" s="35" t="s">
        <v>85</v>
      </c>
      <c r="C10" s="35" t="s">
        <v>79</v>
      </c>
      <c r="D10" s="35" t="s">
        <v>77</v>
      </c>
      <c r="E10" s="35" t="s">
        <v>48</v>
      </c>
      <c r="F10" s="49">
        <v>1</v>
      </c>
      <c r="G10" s="49">
        <v>45</v>
      </c>
      <c r="H10" s="49">
        <v>0</v>
      </c>
      <c r="I10" s="49">
        <v>3</v>
      </c>
      <c r="J10" s="49">
        <v>33</v>
      </c>
      <c r="K10" s="49">
        <v>40</v>
      </c>
      <c r="L10" s="47">
        <f t="shared" si="0"/>
        <v>0.07546296296296294</v>
      </c>
      <c r="M10" s="32">
        <v>1</v>
      </c>
      <c r="N10" s="32">
        <v>1</v>
      </c>
      <c r="O10" s="32">
        <v>1</v>
      </c>
      <c r="P10" s="32">
        <v>1</v>
      </c>
      <c r="Q10" s="32">
        <v>1</v>
      </c>
      <c r="R10" s="32"/>
      <c r="S10" s="32"/>
      <c r="T10" s="32"/>
      <c r="U10" s="32"/>
      <c r="V10" s="32">
        <v>1</v>
      </c>
      <c r="W10" s="32">
        <v>1</v>
      </c>
      <c r="X10" s="32"/>
      <c r="Y10" s="32"/>
      <c r="Z10" s="32"/>
      <c r="AA10" s="32"/>
      <c r="AB10" s="32"/>
      <c r="AC10" s="33">
        <f t="shared" si="1"/>
        <v>24</v>
      </c>
      <c r="AD10" s="73">
        <f t="shared" si="2"/>
        <v>24</v>
      </c>
      <c r="AE10" s="76">
        <v>5</v>
      </c>
      <c r="AF10" s="76">
        <f t="shared" si="3"/>
        <v>5</v>
      </c>
      <c r="AG10">
        <f t="shared" si="4"/>
        <v>0</v>
      </c>
    </row>
    <row r="11" spans="1:34" ht="19.5" customHeight="1">
      <c r="A11" s="35">
        <v>45</v>
      </c>
      <c r="B11" s="35" t="s">
        <v>85</v>
      </c>
      <c r="C11" s="35" t="s">
        <v>106</v>
      </c>
      <c r="D11" s="35" t="s">
        <v>104</v>
      </c>
      <c r="E11" s="35" t="s">
        <v>91</v>
      </c>
      <c r="F11" s="49">
        <v>0</v>
      </c>
      <c r="G11" s="49">
        <v>36</v>
      </c>
      <c r="H11" s="49">
        <v>0</v>
      </c>
      <c r="I11" s="49">
        <v>2</v>
      </c>
      <c r="J11" s="49">
        <v>32</v>
      </c>
      <c r="K11" s="49">
        <v>0</v>
      </c>
      <c r="L11" s="47">
        <f t="shared" si="0"/>
        <v>0.08055555555555556</v>
      </c>
      <c r="M11" s="32"/>
      <c r="N11" s="32"/>
      <c r="O11" s="32"/>
      <c r="P11" s="32"/>
      <c r="Q11" s="32"/>
      <c r="R11" s="32">
        <v>1</v>
      </c>
      <c r="S11" s="32">
        <v>1</v>
      </c>
      <c r="T11" s="32"/>
      <c r="U11" s="32"/>
      <c r="V11" s="32">
        <v>1</v>
      </c>
      <c r="W11" s="32">
        <v>1</v>
      </c>
      <c r="X11" s="32"/>
      <c r="Y11" s="32"/>
      <c r="Z11" s="32"/>
      <c r="AA11" s="32"/>
      <c r="AB11" s="32"/>
      <c r="AC11" s="33">
        <f t="shared" si="1"/>
        <v>21</v>
      </c>
      <c r="AD11" s="73">
        <f t="shared" si="2"/>
        <v>21</v>
      </c>
      <c r="AE11" s="76">
        <v>6</v>
      </c>
      <c r="AF11" s="76">
        <f t="shared" si="3"/>
        <v>6</v>
      </c>
      <c r="AG11">
        <f t="shared" si="4"/>
        <v>0</v>
      </c>
      <c r="AH11" s="75"/>
    </row>
    <row r="12" spans="1:33" ht="19.5" customHeight="1">
      <c r="A12" s="35">
        <v>93</v>
      </c>
      <c r="B12" s="35" t="s">
        <v>85</v>
      </c>
      <c r="C12" s="35" t="s">
        <v>157</v>
      </c>
      <c r="D12" s="35" t="s">
        <v>104</v>
      </c>
      <c r="E12" s="35" t="s">
        <v>91</v>
      </c>
      <c r="F12" s="49">
        <v>3</v>
      </c>
      <c r="G12" s="49">
        <v>50</v>
      </c>
      <c r="H12" s="49">
        <v>0</v>
      </c>
      <c r="I12" s="49">
        <v>5</v>
      </c>
      <c r="J12" s="49">
        <v>49</v>
      </c>
      <c r="K12" s="49">
        <v>50</v>
      </c>
      <c r="L12" s="47">
        <f t="shared" si="0"/>
        <v>0.08321759259259259</v>
      </c>
      <c r="M12" s="32"/>
      <c r="N12" s="32"/>
      <c r="O12" s="32">
        <v>1</v>
      </c>
      <c r="P12" s="32"/>
      <c r="Q12" s="32"/>
      <c r="R12" s="32">
        <v>1</v>
      </c>
      <c r="S12" s="32"/>
      <c r="T12" s="32"/>
      <c r="U12" s="32"/>
      <c r="V12" s="32">
        <v>1</v>
      </c>
      <c r="W12" s="32">
        <v>1</v>
      </c>
      <c r="X12" s="32"/>
      <c r="Y12" s="32"/>
      <c r="Z12" s="32"/>
      <c r="AA12" s="32"/>
      <c r="AB12" s="32"/>
      <c r="AC12" s="33">
        <f t="shared" si="1"/>
        <v>21</v>
      </c>
      <c r="AD12" s="73">
        <f t="shared" si="2"/>
        <v>21</v>
      </c>
      <c r="AE12" s="76">
        <v>7</v>
      </c>
      <c r="AF12" s="76">
        <f t="shared" si="3"/>
        <v>7</v>
      </c>
      <c r="AG12">
        <f t="shared" si="4"/>
        <v>0</v>
      </c>
    </row>
    <row r="13" spans="1:33" ht="19.5" customHeight="1">
      <c r="A13" s="35">
        <v>71</v>
      </c>
      <c r="B13" s="35" t="s">
        <v>85</v>
      </c>
      <c r="C13" s="35" t="s">
        <v>135</v>
      </c>
      <c r="D13" s="35" t="s">
        <v>115</v>
      </c>
      <c r="E13" s="35" t="s">
        <v>91</v>
      </c>
      <c r="F13" s="49">
        <v>2</v>
      </c>
      <c r="G13" s="49">
        <v>3</v>
      </c>
      <c r="H13" s="49">
        <v>0</v>
      </c>
      <c r="I13" s="49">
        <v>3</v>
      </c>
      <c r="J13" s="49">
        <v>50</v>
      </c>
      <c r="K13" s="49">
        <v>55</v>
      </c>
      <c r="L13" s="47">
        <f t="shared" si="0"/>
        <v>0.07494212962962964</v>
      </c>
      <c r="M13" s="32">
        <v>1</v>
      </c>
      <c r="N13" s="32">
        <v>1</v>
      </c>
      <c r="O13" s="32"/>
      <c r="P13" s="32">
        <v>1</v>
      </c>
      <c r="Q13" s="32">
        <v>1</v>
      </c>
      <c r="R13" s="32"/>
      <c r="S13" s="32">
        <v>1</v>
      </c>
      <c r="T13" s="32"/>
      <c r="U13" s="32"/>
      <c r="V13" s="32"/>
      <c r="W13" s="32"/>
      <c r="X13" s="32">
        <v>1</v>
      </c>
      <c r="Y13" s="32"/>
      <c r="Z13" s="32"/>
      <c r="AA13" s="32"/>
      <c r="AB13" s="32"/>
      <c r="AC13" s="33">
        <f t="shared" si="1"/>
        <v>18</v>
      </c>
      <c r="AD13" s="73">
        <f t="shared" si="2"/>
        <v>18</v>
      </c>
      <c r="AE13" s="76">
        <v>8</v>
      </c>
      <c r="AF13" s="76">
        <f t="shared" si="3"/>
        <v>8</v>
      </c>
      <c r="AG13">
        <f t="shared" si="4"/>
        <v>0</v>
      </c>
    </row>
    <row r="14" spans="1:33" ht="19.5" customHeight="1">
      <c r="A14" s="35">
        <v>7</v>
      </c>
      <c r="B14" s="35" t="s">
        <v>85</v>
      </c>
      <c r="C14" s="35" t="s">
        <v>184</v>
      </c>
      <c r="D14" s="35" t="s">
        <v>52</v>
      </c>
      <c r="E14" s="35" t="s">
        <v>48</v>
      </c>
      <c r="F14" s="49">
        <v>2</v>
      </c>
      <c r="G14" s="49">
        <v>19</v>
      </c>
      <c r="H14" s="49">
        <v>0</v>
      </c>
      <c r="I14" s="49">
        <v>4</v>
      </c>
      <c r="J14" s="49">
        <v>17</v>
      </c>
      <c r="K14" s="49">
        <v>48</v>
      </c>
      <c r="L14" s="47">
        <f t="shared" si="0"/>
        <v>0.08250000000000002</v>
      </c>
      <c r="M14" s="32"/>
      <c r="N14" s="32">
        <v>1</v>
      </c>
      <c r="O14" s="32">
        <v>1</v>
      </c>
      <c r="P14" s="32"/>
      <c r="Q14" s="32"/>
      <c r="R14" s="32"/>
      <c r="S14" s="32"/>
      <c r="T14" s="32">
        <v>1</v>
      </c>
      <c r="U14" s="32">
        <v>1</v>
      </c>
      <c r="V14" s="32"/>
      <c r="W14" s="32"/>
      <c r="X14" s="32"/>
      <c r="Y14" s="32"/>
      <c r="Z14" s="32"/>
      <c r="AA14" s="32"/>
      <c r="AB14" s="32"/>
      <c r="AC14" s="33">
        <f t="shared" si="1"/>
        <v>16</v>
      </c>
      <c r="AD14" s="73">
        <f t="shared" si="2"/>
        <v>16</v>
      </c>
      <c r="AE14" s="76">
        <v>9</v>
      </c>
      <c r="AF14" s="76">
        <f t="shared" si="3"/>
        <v>9</v>
      </c>
      <c r="AG14">
        <f t="shared" si="4"/>
        <v>0</v>
      </c>
    </row>
    <row r="15" spans="1:33" ht="19.5" customHeight="1">
      <c r="A15" s="35">
        <v>69</v>
      </c>
      <c r="B15" s="35" t="s">
        <v>85</v>
      </c>
      <c r="C15" s="35" t="s">
        <v>133</v>
      </c>
      <c r="D15" s="35" t="s">
        <v>115</v>
      </c>
      <c r="E15" s="35" t="s">
        <v>91</v>
      </c>
      <c r="F15" s="49">
        <v>2</v>
      </c>
      <c r="G15" s="49">
        <v>2</v>
      </c>
      <c r="H15" s="49">
        <v>0</v>
      </c>
      <c r="I15" s="49">
        <v>3</v>
      </c>
      <c r="J15" s="49">
        <v>49</v>
      </c>
      <c r="K15" s="49">
        <v>20</v>
      </c>
      <c r="L15" s="47">
        <f t="shared" si="0"/>
        <v>0.07453703703703705</v>
      </c>
      <c r="M15" s="32">
        <v>1</v>
      </c>
      <c r="N15" s="32">
        <v>1</v>
      </c>
      <c r="O15" s="32"/>
      <c r="P15" s="32">
        <v>1</v>
      </c>
      <c r="Q15" s="32">
        <v>1</v>
      </c>
      <c r="R15" s="32"/>
      <c r="S15" s="32">
        <v>1</v>
      </c>
      <c r="T15" s="32"/>
      <c r="U15" s="32"/>
      <c r="V15" s="32"/>
      <c r="W15" s="32"/>
      <c r="X15" s="32"/>
      <c r="Y15" s="32"/>
      <c r="Z15" s="32"/>
      <c r="AA15" s="32"/>
      <c r="AB15" s="32"/>
      <c r="AC15" s="33">
        <f t="shared" si="1"/>
        <v>12</v>
      </c>
      <c r="AD15" s="73">
        <f t="shared" si="2"/>
        <v>12</v>
      </c>
      <c r="AE15" s="76">
        <v>10</v>
      </c>
      <c r="AF15" s="76">
        <f t="shared" si="3"/>
        <v>10</v>
      </c>
      <c r="AG15">
        <f t="shared" si="4"/>
        <v>0</v>
      </c>
    </row>
    <row r="16" spans="1:33" ht="19.5" customHeight="1">
      <c r="A16" s="35">
        <v>22</v>
      </c>
      <c r="B16" s="35" t="s">
        <v>85</v>
      </c>
      <c r="C16" s="35" t="s">
        <v>72</v>
      </c>
      <c r="D16" s="35" t="s">
        <v>73</v>
      </c>
      <c r="E16" s="35" t="s">
        <v>74</v>
      </c>
      <c r="F16" s="49">
        <v>1</v>
      </c>
      <c r="G16" s="49">
        <v>30</v>
      </c>
      <c r="H16" s="49">
        <v>0</v>
      </c>
      <c r="I16" s="49">
        <v>3</v>
      </c>
      <c r="J16" s="49">
        <v>24</v>
      </c>
      <c r="K16" s="49">
        <v>20</v>
      </c>
      <c r="L16" s="47">
        <f t="shared" si="0"/>
        <v>0.07939814814814813</v>
      </c>
      <c r="M16" s="32">
        <v>1</v>
      </c>
      <c r="N16" s="32"/>
      <c r="O16" s="32"/>
      <c r="P16" s="32"/>
      <c r="Q16" s="32">
        <v>1</v>
      </c>
      <c r="R16" s="32">
        <v>1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>
        <f t="shared" si="1"/>
        <v>11</v>
      </c>
      <c r="AD16" s="73">
        <f t="shared" si="2"/>
        <v>11</v>
      </c>
      <c r="AE16" s="76">
        <v>11</v>
      </c>
      <c r="AF16" s="76">
        <f t="shared" si="3"/>
        <v>11</v>
      </c>
      <c r="AG16">
        <f t="shared" si="4"/>
        <v>0</v>
      </c>
    </row>
    <row r="17" spans="1:33" ht="19.5" customHeight="1">
      <c r="A17" s="35">
        <v>3</v>
      </c>
      <c r="B17" s="35" t="s">
        <v>85</v>
      </c>
      <c r="C17" s="35" t="s">
        <v>50</v>
      </c>
      <c r="D17" s="35" t="s">
        <v>47</v>
      </c>
      <c r="E17" s="35" t="s">
        <v>48</v>
      </c>
      <c r="F17" s="49">
        <v>2</v>
      </c>
      <c r="G17" s="49">
        <v>42</v>
      </c>
      <c r="H17" s="49">
        <v>0</v>
      </c>
      <c r="I17" s="49">
        <v>4</v>
      </c>
      <c r="J17" s="49">
        <v>38</v>
      </c>
      <c r="K17" s="49">
        <v>50</v>
      </c>
      <c r="L17" s="47">
        <f t="shared" si="0"/>
        <v>0.08113425925925925</v>
      </c>
      <c r="M17" s="32"/>
      <c r="N17" s="32">
        <v>1</v>
      </c>
      <c r="O17" s="32"/>
      <c r="P17" s="32">
        <v>1</v>
      </c>
      <c r="Q17" s="32">
        <v>1</v>
      </c>
      <c r="R17" s="32"/>
      <c r="S17" s="32">
        <v>1</v>
      </c>
      <c r="T17" s="32"/>
      <c r="U17" s="32"/>
      <c r="V17" s="32"/>
      <c r="W17" s="32"/>
      <c r="X17" s="32"/>
      <c r="Y17" s="32"/>
      <c r="Z17" s="32"/>
      <c r="AA17" s="32"/>
      <c r="AB17" s="32"/>
      <c r="AC17" s="33">
        <f t="shared" si="1"/>
        <v>10</v>
      </c>
      <c r="AD17" s="73">
        <f t="shared" si="2"/>
        <v>10</v>
      </c>
      <c r="AE17" s="76">
        <v>12</v>
      </c>
      <c r="AF17" s="76">
        <f t="shared" si="3"/>
        <v>12</v>
      </c>
      <c r="AG17">
        <f t="shared" si="4"/>
        <v>0</v>
      </c>
    </row>
    <row r="18" spans="1:33" ht="19.5" customHeight="1">
      <c r="A18" s="35">
        <v>81</v>
      </c>
      <c r="B18" s="35" t="s">
        <v>85</v>
      </c>
      <c r="C18" s="35" t="s">
        <v>144</v>
      </c>
      <c r="D18" s="35" t="s">
        <v>141</v>
      </c>
      <c r="E18" s="35" t="s">
        <v>91</v>
      </c>
      <c r="F18" s="49">
        <v>4</v>
      </c>
      <c r="G18" s="49">
        <v>9</v>
      </c>
      <c r="H18" s="49">
        <v>0</v>
      </c>
      <c r="I18" s="49">
        <v>5</v>
      </c>
      <c r="J18" s="49">
        <v>35</v>
      </c>
      <c r="K18" s="49">
        <v>14</v>
      </c>
      <c r="L18" s="47">
        <f t="shared" si="0"/>
        <v>0.05988425925925925</v>
      </c>
      <c r="M18" s="32"/>
      <c r="N18" s="32">
        <v>1</v>
      </c>
      <c r="O18" s="32"/>
      <c r="P18" s="32"/>
      <c r="Q18" s="32"/>
      <c r="R18" s="32"/>
      <c r="S18" s="32">
        <v>1</v>
      </c>
      <c r="T18" s="32"/>
      <c r="U18" s="32"/>
      <c r="V18" s="32">
        <v>1</v>
      </c>
      <c r="W18" s="32"/>
      <c r="X18" s="32"/>
      <c r="Y18" s="32"/>
      <c r="Z18" s="32"/>
      <c r="AA18" s="32"/>
      <c r="AB18" s="32"/>
      <c r="AC18" s="33">
        <f t="shared" si="1"/>
        <v>9</v>
      </c>
      <c r="AD18" s="73">
        <f t="shared" si="2"/>
        <v>9</v>
      </c>
      <c r="AE18" s="76">
        <v>13</v>
      </c>
      <c r="AF18" s="76">
        <f t="shared" si="3"/>
        <v>13</v>
      </c>
      <c r="AG18">
        <f t="shared" si="4"/>
        <v>0</v>
      </c>
    </row>
    <row r="19" spans="1:33" ht="19.5" customHeight="1">
      <c r="A19" s="35">
        <v>86</v>
      </c>
      <c r="B19" s="35" t="s">
        <v>85</v>
      </c>
      <c r="C19" s="35" t="s">
        <v>149</v>
      </c>
      <c r="D19" s="35" t="s">
        <v>141</v>
      </c>
      <c r="E19" s="35" t="s">
        <v>91</v>
      </c>
      <c r="F19" s="49">
        <v>4</v>
      </c>
      <c r="G19" s="49">
        <v>10</v>
      </c>
      <c r="H19" s="49">
        <v>0</v>
      </c>
      <c r="I19" s="49">
        <v>5</v>
      </c>
      <c r="J19" s="49">
        <v>35</v>
      </c>
      <c r="K19" s="49">
        <v>14</v>
      </c>
      <c r="L19" s="47">
        <f t="shared" si="0"/>
        <v>0.059189814814814806</v>
      </c>
      <c r="M19" s="32"/>
      <c r="N19" s="32">
        <v>1</v>
      </c>
      <c r="O19" s="32"/>
      <c r="P19" s="32"/>
      <c r="Q19" s="32"/>
      <c r="R19" s="32"/>
      <c r="S19" s="32">
        <v>1</v>
      </c>
      <c r="T19" s="32"/>
      <c r="U19" s="32"/>
      <c r="V19" s="32">
        <v>1</v>
      </c>
      <c r="W19" s="32"/>
      <c r="X19" s="32"/>
      <c r="Y19" s="32"/>
      <c r="Z19" s="32"/>
      <c r="AA19" s="32"/>
      <c r="AB19" s="32"/>
      <c r="AC19" s="33">
        <f t="shared" si="1"/>
        <v>9</v>
      </c>
      <c r="AD19" s="73">
        <f t="shared" si="2"/>
        <v>9</v>
      </c>
      <c r="AE19" s="76">
        <v>14</v>
      </c>
      <c r="AF19" s="76">
        <f t="shared" si="3"/>
        <v>14</v>
      </c>
      <c r="AG19">
        <f t="shared" si="4"/>
        <v>0</v>
      </c>
    </row>
    <row r="20" spans="1:33" ht="19.5" customHeight="1">
      <c r="A20" s="35">
        <v>42</v>
      </c>
      <c r="B20" s="35" t="s">
        <v>85</v>
      </c>
      <c r="C20" s="35" t="s">
        <v>102</v>
      </c>
      <c r="D20" s="35" t="s">
        <v>100</v>
      </c>
      <c r="E20" s="35" t="s">
        <v>91</v>
      </c>
      <c r="F20" s="49">
        <v>0</v>
      </c>
      <c r="G20" s="49">
        <v>11</v>
      </c>
      <c r="H20" s="49">
        <v>0</v>
      </c>
      <c r="I20" s="49">
        <v>1</v>
      </c>
      <c r="J20" s="49">
        <v>33</v>
      </c>
      <c r="K20" s="49">
        <v>45</v>
      </c>
      <c r="L20" s="47">
        <f t="shared" si="0"/>
        <v>0.05746527777777778</v>
      </c>
      <c r="M20" s="32"/>
      <c r="N20" s="32">
        <v>1</v>
      </c>
      <c r="O20" s="32"/>
      <c r="P20" s="32">
        <v>1</v>
      </c>
      <c r="Q20" s="32">
        <v>1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3">
        <f t="shared" si="1"/>
        <v>7</v>
      </c>
      <c r="AD20" s="73">
        <f t="shared" si="2"/>
        <v>7</v>
      </c>
      <c r="AE20" s="76">
        <v>15</v>
      </c>
      <c r="AF20" s="76">
        <f t="shared" si="3"/>
        <v>15</v>
      </c>
      <c r="AG20">
        <f t="shared" si="4"/>
        <v>0</v>
      </c>
    </row>
    <row r="21" spans="1:33" ht="19.5" customHeight="1">
      <c r="A21" s="35">
        <v>61</v>
      </c>
      <c r="B21" s="35" t="s">
        <v>85</v>
      </c>
      <c r="C21" s="35" t="s">
        <v>124</v>
      </c>
      <c r="D21" s="35" t="s">
        <v>115</v>
      </c>
      <c r="E21" s="35" t="s">
        <v>91</v>
      </c>
      <c r="F21" s="49">
        <v>0</v>
      </c>
      <c r="G21" s="49">
        <v>45</v>
      </c>
      <c r="H21" s="49">
        <v>0</v>
      </c>
      <c r="I21" s="49">
        <v>2</v>
      </c>
      <c r="J21" s="49">
        <v>24</v>
      </c>
      <c r="K21" s="49">
        <v>23</v>
      </c>
      <c r="L21" s="47">
        <f t="shared" si="0"/>
        <v>0.0690162037037037</v>
      </c>
      <c r="M21" s="32"/>
      <c r="N21" s="32">
        <v>1</v>
      </c>
      <c r="O21" s="32"/>
      <c r="P21" s="32"/>
      <c r="Q21" s="32"/>
      <c r="R21" s="32"/>
      <c r="S21" s="32">
        <v>1</v>
      </c>
      <c r="T21" s="32"/>
      <c r="U21" s="32"/>
      <c r="V21" s="32"/>
      <c r="W21" s="32"/>
      <c r="X21" s="32"/>
      <c r="Y21" s="32"/>
      <c r="Z21" s="32"/>
      <c r="AA21" s="32"/>
      <c r="AB21" s="32"/>
      <c r="AC21" s="33">
        <f t="shared" si="1"/>
        <v>4</v>
      </c>
      <c r="AD21" s="73">
        <f t="shared" si="2"/>
        <v>4</v>
      </c>
      <c r="AE21" s="76">
        <v>16</v>
      </c>
      <c r="AF21" s="76">
        <f t="shared" si="3"/>
        <v>16</v>
      </c>
      <c r="AG21">
        <f t="shared" si="4"/>
        <v>0</v>
      </c>
    </row>
    <row r="22" spans="1:33" ht="19.5" customHeight="1">
      <c r="A22" s="35">
        <v>62</v>
      </c>
      <c r="B22" s="35" t="s">
        <v>85</v>
      </c>
      <c r="C22" s="35" t="s">
        <v>125</v>
      </c>
      <c r="D22" s="35" t="s">
        <v>115</v>
      </c>
      <c r="E22" s="35" t="s">
        <v>91</v>
      </c>
      <c r="F22" s="49">
        <v>0</v>
      </c>
      <c r="G22" s="49">
        <v>43</v>
      </c>
      <c r="H22" s="49">
        <v>0</v>
      </c>
      <c r="I22" s="49">
        <v>2</v>
      </c>
      <c r="J22" s="49">
        <v>24</v>
      </c>
      <c r="K22" s="49">
        <v>23</v>
      </c>
      <c r="L22" s="47">
        <f t="shared" si="0"/>
        <v>0.07040509259259259</v>
      </c>
      <c r="M22" s="32"/>
      <c r="N22" s="32">
        <v>1</v>
      </c>
      <c r="O22" s="32"/>
      <c r="P22" s="32"/>
      <c r="Q22" s="32"/>
      <c r="R22" s="32"/>
      <c r="S22" s="32">
        <v>1</v>
      </c>
      <c r="T22" s="32"/>
      <c r="U22" s="32"/>
      <c r="V22" s="32"/>
      <c r="W22" s="32"/>
      <c r="X22" s="32"/>
      <c r="Y22" s="32"/>
      <c r="Z22" s="32"/>
      <c r="AA22" s="32"/>
      <c r="AB22" s="32"/>
      <c r="AC22" s="33">
        <f t="shared" si="1"/>
        <v>4</v>
      </c>
      <c r="AD22" s="73">
        <f t="shared" si="2"/>
        <v>4</v>
      </c>
      <c r="AE22" s="76">
        <v>17</v>
      </c>
      <c r="AF22" s="76">
        <f t="shared" si="3"/>
        <v>17</v>
      </c>
      <c r="AG22">
        <f t="shared" si="4"/>
        <v>0</v>
      </c>
    </row>
    <row r="23" spans="1:33" ht="19.5" customHeight="1">
      <c r="A23" s="35">
        <v>2</v>
      </c>
      <c r="B23" s="35" t="s">
        <v>85</v>
      </c>
      <c r="C23" s="35" t="s">
        <v>49</v>
      </c>
      <c r="D23" s="35" t="s">
        <v>47</v>
      </c>
      <c r="E23" s="35" t="s">
        <v>48</v>
      </c>
      <c r="F23" s="49">
        <v>2</v>
      </c>
      <c r="G23" s="49">
        <v>40</v>
      </c>
      <c r="H23" s="49">
        <v>0</v>
      </c>
      <c r="I23" s="49">
        <v>4</v>
      </c>
      <c r="J23" s="49">
        <v>18</v>
      </c>
      <c r="K23" s="49">
        <v>58</v>
      </c>
      <c r="L23" s="47">
        <f t="shared" si="0"/>
        <v>0.06872685185185184</v>
      </c>
      <c r="M23" s="32">
        <v>1</v>
      </c>
      <c r="N23" s="32">
        <v>1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>
        <f t="shared" si="1"/>
        <v>3</v>
      </c>
      <c r="AD23" s="73">
        <f t="shared" si="2"/>
        <v>3</v>
      </c>
      <c r="AE23" s="76">
        <v>18</v>
      </c>
      <c r="AF23" s="76">
        <f t="shared" si="3"/>
        <v>18</v>
      </c>
      <c r="AG23">
        <f t="shared" si="4"/>
        <v>0</v>
      </c>
    </row>
    <row r="24" spans="1:33" ht="19.5" customHeight="1">
      <c r="A24" s="35">
        <v>30</v>
      </c>
      <c r="B24" s="35" t="s">
        <v>85</v>
      </c>
      <c r="C24" s="35" t="s">
        <v>83</v>
      </c>
      <c r="D24" s="35" t="s">
        <v>202</v>
      </c>
      <c r="E24" s="35" t="s">
        <v>48</v>
      </c>
      <c r="F24" s="49">
        <v>0</v>
      </c>
      <c r="G24" s="49">
        <v>37</v>
      </c>
      <c r="H24" s="49">
        <v>0</v>
      </c>
      <c r="I24" s="49">
        <v>1</v>
      </c>
      <c r="J24" s="49">
        <v>38</v>
      </c>
      <c r="K24" s="49">
        <v>33</v>
      </c>
      <c r="L24" s="47">
        <f t="shared" si="0"/>
        <v>0.04274305555555555</v>
      </c>
      <c r="M24" s="32"/>
      <c r="N24" s="32">
        <v>1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>
        <f t="shared" si="1"/>
        <v>1</v>
      </c>
      <c r="AD24" s="73">
        <f t="shared" si="2"/>
        <v>1</v>
      </c>
      <c r="AE24" s="76">
        <v>19</v>
      </c>
      <c r="AF24" s="76">
        <f t="shared" si="3"/>
        <v>19</v>
      </c>
      <c r="AG24">
        <f t="shared" si="4"/>
        <v>0</v>
      </c>
    </row>
    <row r="25" spans="1:33" ht="19.5" customHeight="1">
      <c r="A25" s="35">
        <v>6</v>
      </c>
      <c r="B25" s="35" t="s">
        <v>85</v>
      </c>
      <c r="C25" s="35" t="s">
        <v>54</v>
      </c>
      <c r="D25" s="35" t="s">
        <v>52</v>
      </c>
      <c r="E25" s="35" t="s">
        <v>48</v>
      </c>
      <c r="F25" s="49">
        <v>2</v>
      </c>
      <c r="G25" s="49">
        <v>12</v>
      </c>
      <c r="H25" s="49">
        <v>0</v>
      </c>
      <c r="I25" s="49">
        <v>4</v>
      </c>
      <c r="J25" s="49">
        <v>13</v>
      </c>
      <c r="K25" s="49">
        <v>7</v>
      </c>
      <c r="L25" s="47">
        <f t="shared" si="0"/>
        <v>0.0841087962962963</v>
      </c>
      <c r="M25" s="32"/>
      <c r="N25" s="32">
        <v>1</v>
      </c>
      <c r="O25" s="32"/>
      <c r="P25" s="32"/>
      <c r="Q25" s="32">
        <v>1</v>
      </c>
      <c r="R25" s="32"/>
      <c r="S25" s="32">
        <v>1</v>
      </c>
      <c r="T25" s="32"/>
      <c r="U25" s="32"/>
      <c r="V25" s="32">
        <v>1</v>
      </c>
      <c r="W25" s="32">
        <v>1</v>
      </c>
      <c r="X25" s="32"/>
      <c r="Y25" s="32"/>
      <c r="Z25" s="32"/>
      <c r="AA25" s="32"/>
      <c r="AB25" s="32"/>
      <c r="AC25" s="33">
        <f t="shared" si="1"/>
        <v>19</v>
      </c>
      <c r="AD25" s="73">
        <f t="shared" si="2"/>
        <v>17.324999999999967</v>
      </c>
      <c r="AE25" s="76">
        <v>20</v>
      </c>
      <c r="AF25" s="76">
        <f t="shared" si="3"/>
        <v>20</v>
      </c>
      <c r="AG25">
        <f t="shared" si="4"/>
        <v>1</v>
      </c>
    </row>
    <row r="26" spans="1:33" ht="19.5" customHeight="1">
      <c r="A26" s="35">
        <v>10</v>
      </c>
      <c r="B26" s="35" t="s">
        <v>85</v>
      </c>
      <c r="C26" s="35" t="s">
        <v>58</v>
      </c>
      <c r="D26" s="35" t="s">
        <v>56</v>
      </c>
      <c r="E26" s="35" t="s">
        <v>48</v>
      </c>
      <c r="F26" s="49">
        <v>1</v>
      </c>
      <c r="G26" s="49">
        <v>28</v>
      </c>
      <c r="H26" s="49">
        <v>0</v>
      </c>
      <c r="I26" s="49">
        <v>3</v>
      </c>
      <c r="J26" s="49">
        <v>34</v>
      </c>
      <c r="K26" s="49">
        <v>49</v>
      </c>
      <c r="L26" s="47">
        <f t="shared" si="0"/>
        <v>0.08806712962962962</v>
      </c>
      <c r="M26" s="32"/>
      <c r="N26" s="32">
        <v>1</v>
      </c>
      <c r="O26" s="32">
        <v>1</v>
      </c>
      <c r="P26" s="32"/>
      <c r="Q26" s="32"/>
      <c r="R26" s="32">
        <v>1</v>
      </c>
      <c r="S26" s="32"/>
      <c r="T26" s="32">
        <v>1</v>
      </c>
      <c r="U26" s="32">
        <v>1</v>
      </c>
      <c r="V26" s="32"/>
      <c r="W26" s="32"/>
      <c r="X26" s="32"/>
      <c r="Y26" s="32"/>
      <c r="Z26" s="32"/>
      <c r="AA26" s="32"/>
      <c r="AB26" s="32"/>
      <c r="AC26" s="33">
        <f t="shared" si="1"/>
        <v>22</v>
      </c>
      <c r="AD26" s="73">
        <f t="shared" si="2"/>
        <v>11.775000000000011</v>
      </c>
      <c r="AE26" s="76">
        <v>21</v>
      </c>
      <c r="AF26" s="76">
        <f t="shared" si="3"/>
        <v>21</v>
      </c>
      <c r="AG26">
        <f t="shared" si="4"/>
        <v>1</v>
      </c>
    </row>
    <row r="27" spans="1:33" ht="19.5" customHeight="1">
      <c r="A27" s="35">
        <v>36</v>
      </c>
      <c r="B27" s="35" t="s">
        <v>85</v>
      </c>
      <c r="C27" s="35" t="s">
        <v>93</v>
      </c>
      <c r="D27" s="35" t="s">
        <v>92</v>
      </c>
      <c r="E27" s="35" t="s">
        <v>91</v>
      </c>
      <c r="F27" s="49">
        <v>0</v>
      </c>
      <c r="G27" s="49">
        <v>3</v>
      </c>
      <c r="H27" s="49">
        <v>0</v>
      </c>
      <c r="I27" s="49">
        <v>2</v>
      </c>
      <c r="J27" s="49">
        <v>8</v>
      </c>
      <c r="K27" s="49">
        <v>20</v>
      </c>
      <c r="L27" s="47">
        <f t="shared" si="0"/>
        <v>0.08703703703703702</v>
      </c>
      <c r="M27" s="32"/>
      <c r="N27" s="32">
        <v>1</v>
      </c>
      <c r="O27" s="32">
        <v>1</v>
      </c>
      <c r="P27" s="32"/>
      <c r="Q27" s="32"/>
      <c r="R27" s="32"/>
      <c r="S27" s="32"/>
      <c r="T27" s="32"/>
      <c r="U27" s="32">
        <v>1</v>
      </c>
      <c r="V27" s="32"/>
      <c r="W27" s="32"/>
      <c r="X27" s="32"/>
      <c r="Y27" s="32"/>
      <c r="Z27" s="32"/>
      <c r="AA27" s="32"/>
      <c r="AB27" s="32"/>
      <c r="AC27" s="33">
        <f t="shared" si="1"/>
        <v>9</v>
      </c>
      <c r="AD27" s="73">
        <f t="shared" si="2"/>
        <v>1.0000000000000187</v>
      </c>
      <c r="AE27" s="76">
        <v>22</v>
      </c>
      <c r="AF27" s="76">
        <f t="shared" si="3"/>
        <v>22</v>
      </c>
      <c r="AG27">
        <f t="shared" si="4"/>
        <v>1</v>
      </c>
    </row>
    <row r="28" spans="1:33" ht="19.5" customHeight="1">
      <c r="A28" s="35">
        <v>49</v>
      </c>
      <c r="B28" s="35" t="s">
        <v>85</v>
      </c>
      <c r="C28" s="35" t="s">
        <v>111</v>
      </c>
      <c r="D28" s="35" t="s">
        <v>110</v>
      </c>
      <c r="E28" s="35" t="s">
        <v>48</v>
      </c>
      <c r="F28" s="49">
        <v>2</v>
      </c>
      <c r="G28" s="49">
        <v>31</v>
      </c>
      <c r="H28" s="49">
        <v>0</v>
      </c>
      <c r="I28" s="49">
        <v>4</v>
      </c>
      <c r="J28" s="49">
        <v>38</v>
      </c>
      <c r="K28" s="49">
        <v>50</v>
      </c>
      <c r="L28" s="47">
        <f t="shared" si="0"/>
        <v>0.08877314814814814</v>
      </c>
      <c r="M28" s="32">
        <v>1</v>
      </c>
      <c r="N28" s="32"/>
      <c r="O28" s="32"/>
      <c r="P28" s="32"/>
      <c r="Q28" s="32">
        <v>1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>
        <f t="shared" si="1"/>
        <v>5</v>
      </c>
      <c r="AD28" s="73">
        <f t="shared" si="2"/>
        <v>-6.749999999999998</v>
      </c>
      <c r="AE28" s="76">
        <v>23</v>
      </c>
      <c r="AF28" s="76">
        <f t="shared" si="3"/>
        <v>23</v>
      </c>
      <c r="AG28">
        <f t="shared" si="4"/>
        <v>1</v>
      </c>
    </row>
    <row r="29" spans="1:33" ht="19.5" customHeight="1">
      <c r="A29" s="35">
        <v>18</v>
      </c>
      <c r="B29" s="35" t="s">
        <v>85</v>
      </c>
      <c r="C29" s="35" t="s">
        <v>68</v>
      </c>
      <c r="D29" s="35" t="s">
        <v>73</v>
      </c>
      <c r="E29" s="35" t="s">
        <v>74</v>
      </c>
      <c r="F29" s="49">
        <v>1</v>
      </c>
      <c r="G29" s="49">
        <v>36</v>
      </c>
      <c r="H29" s="49">
        <v>0</v>
      </c>
      <c r="I29" s="49">
        <v>4</v>
      </c>
      <c r="J29" s="49">
        <v>17</v>
      </c>
      <c r="K29" s="49">
        <v>31</v>
      </c>
      <c r="L29" s="47">
        <f t="shared" si="0"/>
        <v>0.11216435185185188</v>
      </c>
      <c r="M29" s="32"/>
      <c r="N29" s="32"/>
      <c r="O29" s="32"/>
      <c r="P29" s="32"/>
      <c r="Q29" s="32">
        <v>1</v>
      </c>
      <c r="R29" s="32">
        <v>1</v>
      </c>
      <c r="S29" s="32"/>
      <c r="T29" s="32"/>
      <c r="U29" s="32"/>
      <c r="V29" s="32"/>
      <c r="W29" s="32">
        <v>1</v>
      </c>
      <c r="X29" s="32"/>
      <c r="Y29" s="32"/>
      <c r="Z29" s="32"/>
      <c r="AA29" s="32"/>
      <c r="AB29" s="32"/>
      <c r="AC29" s="33">
        <f t="shared" si="1"/>
        <v>16</v>
      </c>
      <c r="AD29" s="73">
        <f t="shared" si="2"/>
        <v>-46.27500000000006</v>
      </c>
      <c r="AE29" s="76">
        <v>24</v>
      </c>
      <c r="AF29" s="76">
        <f t="shared" si="3"/>
        <v>24</v>
      </c>
      <c r="AG29">
        <f t="shared" si="4"/>
        <v>1</v>
      </c>
    </row>
    <row r="30" spans="1:33" ht="19.5" customHeight="1">
      <c r="A30" s="35">
        <v>29</v>
      </c>
      <c r="B30" s="35" t="s">
        <v>85</v>
      </c>
      <c r="C30" s="35" t="s">
        <v>82</v>
      </c>
      <c r="D30" s="35" t="s">
        <v>202</v>
      </c>
      <c r="E30" s="35" t="s">
        <v>48</v>
      </c>
      <c r="F30" s="49"/>
      <c r="G30" s="49"/>
      <c r="H30" s="49"/>
      <c r="I30" s="49"/>
      <c r="J30" s="49"/>
      <c r="K30" s="49"/>
      <c r="L30" s="47">
        <f t="shared" si="0"/>
        <v>0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3">
        <f t="shared" si="1"/>
        <v>0</v>
      </c>
      <c r="AD30" s="73">
        <f t="shared" si="2"/>
        <v>0</v>
      </c>
      <c r="AE30" s="76">
        <v>25</v>
      </c>
      <c r="AF30" s="76">
        <v>48</v>
      </c>
      <c r="AG30">
        <v>2</v>
      </c>
    </row>
    <row r="31" spans="1:33" ht="19.5" customHeight="1">
      <c r="A31" s="35">
        <v>38</v>
      </c>
      <c r="B31" s="35" t="s">
        <v>85</v>
      </c>
      <c r="C31" s="35" t="s">
        <v>96</v>
      </c>
      <c r="D31" s="35" t="s">
        <v>205</v>
      </c>
      <c r="E31" s="35" t="s">
        <v>221</v>
      </c>
      <c r="F31" s="49"/>
      <c r="G31" s="49"/>
      <c r="H31" s="49"/>
      <c r="I31" s="49"/>
      <c r="J31" s="49"/>
      <c r="K31" s="49"/>
      <c r="L31" s="47">
        <f t="shared" si="0"/>
        <v>0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>
        <f t="shared" si="1"/>
        <v>0</v>
      </c>
      <c r="AD31" s="73">
        <f t="shared" si="2"/>
        <v>0</v>
      </c>
      <c r="AE31" s="76">
        <v>25</v>
      </c>
      <c r="AF31" s="76">
        <v>48</v>
      </c>
      <c r="AG31">
        <v>2</v>
      </c>
    </row>
    <row r="32" spans="1:33" ht="19.5" customHeight="1">
      <c r="A32" s="35">
        <v>39</v>
      </c>
      <c r="B32" s="35" t="s">
        <v>85</v>
      </c>
      <c r="C32" s="35" t="s">
        <v>95</v>
      </c>
      <c r="D32" s="35" t="s">
        <v>97</v>
      </c>
      <c r="E32" s="35" t="s">
        <v>48</v>
      </c>
      <c r="F32" s="49"/>
      <c r="G32" s="49"/>
      <c r="H32" s="49"/>
      <c r="I32" s="49"/>
      <c r="J32" s="49"/>
      <c r="K32" s="49"/>
      <c r="L32" s="47">
        <f t="shared" si="0"/>
        <v>0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>
        <f t="shared" si="1"/>
        <v>0</v>
      </c>
      <c r="AD32" s="73">
        <f t="shared" si="2"/>
        <v>0</v>
      </c>
      <c r="AE32" s="76">
        <v>25</v>
      </c>
      <c r="AF32" s="76">
        <v>48</v>
      </c>
      <c r="AG32">
        <v>2</v>
      </c>
    </row>
    <row r="33" spans="1:33" ht="19.5" customHeight="1">
      <c r="A33" s="35">
        <v>58</v>
      </c>
      <c r="B33" s="35" t="s">
        <v>85</v>
      </c>
      <c r="C33" s="35" t="s">
        <v>121</v>
      </c>
      <c r="D33" s="35" t="s">
        <v>115</v>
      </c>
      <c r="E33" s="35" t="s">
        <v>91</v>
      </c>
      <c r="F33" s="49"/>
      <c r="G33" s="49"/>
      <c r="H33" s="49"/>
      <c r="I33" s="49"/>
      <c r="J33" s="49"/>
      <c r="K33" s="49"/>
      <c r="L33" s="47">
        <f t="shared" si="0"/>
        <v>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>
        <f t="shared" si="1"/>
        <v>0</v>
      </c>
      <c r="AD33" s="73">
        <f t="shared" si="2"/>
        <v>0</v>
      </c>
      <c r="AE33" s="76">
        <v>25</v>
      </c>
      <c r="AF33" s="76">
        <v>48</v>
      </c>
      <c r="AG33">
        <v>2</v>
      </c>
    </row>
    <row r="34" spans="1:33" ht="19.5" customHeight="1">
      <c r="A34" s="35">
        <v>60</v>
      </c>
      <c r="B34" s="35" t="s">
        <v>85</v>
      </c>
      <c r="C34" s="35" t="s">
        <v>123</v>
      </c>
      <c r="D34" s="35" t="s">
        <v>115</v>
      </c>
      <c r="E34" s="35" t="s">
        <v>91</v>
      </c>
      <c r="F34" s="49"/>
      <c r="G34" s="49"/>
      <c r="H34" s="49"/>
      <c r="I34" s="49"/>
      <c r="J34" s="49"/>
      <c r="K34" s="49"/>
      <c r="L34" s="47">
        <f t="shared" si="0"/>
        <v>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>
        <f t="shared" si="1"/>
        <v>0</v>
      </c>
      <c r="AD34" s="73">
        <f t="shared" si="2"/>
        <v>0</v>
      </c>
      <c r="AE34" s="76">
        <v>25</v>
      </c>
      <c r="AF34" s="76">
        <v>48</v>
      </c>
      <c r="AG34">
        <v>2</v>
      </c>
    </row>
    <row r="35" spans="1:33" ht="19.5" customHeight="1">
      <c r="A35" s="35">
        <v>63</v>
      </c>
      <c r="B35" s="35" t="s">
        <v>85</v>
      </c>
      <c r="C35" s="35" t="s">
        <v>222</v>
      </c>
      <c r="D35" s="35" t="s">
        <v>92</v>
      </c>
      <c r="E35" s="35" t="s">
        <v>91</v>
      </c>
      <c r="F35" s="49"/>
      <c r="G35" s="49"/>
      <c r="H35" s="49"/>
      <c r="I35" s="49"/>
      <c r="J35" s="49"/>
      <c r="K35" s="49"/>
      <c r="L35" s="47">
        <f t="shared" si="0"/>
        <v>0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3">
        <f t="shared" si="1"/>
        <v>0</v>
      </c>
      <c r="AD35" s="73">
        <f t="shared" si="2"/>
        <v>0</v>
      </c>
      <c r="AE35" s="76">
        <v>25</v>
      </c>
      <c r="AF35" s="76">
        <v>48</v>
      </c>
      <c r="AG35">
        <v>2</v>
      </c>
    </row>
    <row r="36" spans="1:33" ht="19.5" customHeight="1">
      <c r="A36" s="35">
        <v>65</v>
      </c>
      <c r="B36" s="35" t="s">
        <v>85</v>
      </c>
      <c r="C36" s="35" t="s">
        <v>129</v>
      </c>
      <c r="D36" s="35" t="s">
        <v>115</v>
      </c>
      <c r="E36" s="35" t="s">
        <v>91</v>
      </c>
      <c r="F36" s="49"/>
      <c r="G36" s="49"/>
      <c r="H36" s="49"/>
      <c r="I36" s="49"/>
      <c r="J36" s="49"/>
      <c r="K36" s="49"/>
      <c r="L36" s="47">
        <f t="shared" si="0"/>
        <v>0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>
        <f t="shared" si="1"/>
        <v>0</v>
      </c>
      <c r="AD36" s="73">
        <f t="shared" si="2"/>
        <v>0</v>
      </c>
      <c r="AE36" s="76">
        <v>25</v>
      </c>
      <c r="AF36" s="76">
        <v>48</v>
      </c>
      <c r="AG36">
        <v>2</v>
      </c>
    </row>
    <row r="37" spans="1:33" ht="19.5" customHeight="1">
      <c r="A37" s="35">
        <v>80</v>
      </c>
      <c r="B37" s="35" t="s">
        <v>85</v>
      </c>
      <c r="C37" s="35" t="s">
        <v>224</v>
      </c>
      <c r="D37" s="35" t="s">
        <v>141</v>
      </c>
      <c r="E37" s="35" t="s">
        <v>91</v>
      </c>
      <c r="F37" s="49"/>
      <c r="G37" s="49"/>
      <c r="H37" s="49"/>
      <c r="I37" s="49"/>
      <c r="J37" s="49"/>
      <c r="K37" s="49"/>
      <c r="L37" s="47">
        <f t="shared" si="0"/>
        <v>0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>
        <f t="shared" si="1"/>
        <v>0</v>
      </c>
      <c r="AD37" s="73">
        <f t="shared" si="2"/>
        <v>0</v>
      </c>
      <c r="AE37" s="76">
        <v>25</v>
      </c>
      <c r="AF37" s="76">
        <v>48</v>
      </c>
      <c r="AG37">
        <v>2</v>
      </c>
    </row>
    <row r="38" spans="1:33" ht="19.5" customHeight="1">
      <c r="A38" s="35">
        <v>83</v>
      </c>
      <c r="B38" s="35" t="s">
        <v>85</v>
      </c>
      <c r="C38" s="35" t="s">
        <v>146</v>
      </c>
      <c r="D38" s="35" t="s">
        <v>141</v>
      </c>
      <c r="E38" s="35" t="s">
        <v>91</v>
      </c>
      <c r="F38" s="49"/>
      <c r="G38" s="49"/>
      <c r="H38" s="49"/>
      <c r="I38" s="49"/>
      <c r="J38" s="49"/>
      <c r="K38" s="49"/>
      <c r="L38" s="47">
        <f t="shared" si="0"/>
        <v>0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>
        <f t="shared" si="1"/>
        <v>0</v>
      </c>
      <c r="AD38" s="73">
        <f t="shared" si="2"/>
        <v>0</v>
      </c>
      <c r="AE38" s="76">
        <v>25</v>
      </c>
      <c r="AF38" s="76">
        <v>48</v>
      </c>
      <c r="AG38">
        <v>2</v>
      </c>
    </row>
    <row r="39" spans="1:33" ht="19.5" customHeight="1">
      <c r="A39" s="35">
        <v>87</v>
      </c>
      <c r="B39" s="35" t="s">
        <v>85</v>
      </c>
      <c r="C39" s="35" t="s">
        <v>150</v>
      </c>
      <c r="D39" s="35" t="s">
        <v>151</v>
      </c>
      <c r="E39" s="35" t="s">
        <v>48</v>
      </c>
      <c r="F39" s="49"/>
      <c r="G39" s="49"/>
      <c r="H39" s="49"/>
      <c r="I39" s="49"/>
      <c r="J39" s="49"/>
      <c r="K39" s="49"/>
      <c r="L39" s="47">
        <f t="shared" si="0"/>
        <v>0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>
        <f t="shared" si="1"/>
        <v>0</v>
      </c>
      <c r="AD39" s="73">
        <f t="shared" si="2"/>
        <v>0</v>
      </c>
      <c r="AE39" s="76">
        <v>25</v>
      </c>
      <c r="AF39" s="76">
        <v>48</v>
      </c>
      <c r="AG39">
        <v>2</v>
      </c>
    </row>
    <row r="40" spans="1:33" ht="19.5" customHeight="1">
      <c r="A40" s="35">
        <v>91</v>
      </c>
      <c r="B40" s="35" t="s">
        <v>85</v>
      </c>
      <c r="C40" s="35" t="s">
        <v>155</v>
      </c>
      <c r="D40" s="35" t="s">
        <v>56</v>
      </c>
      <c r="E40" s="35" t="s">
        <v>48</v>
      </c>
      <c r="F40" s="49"/>
      <c r="G40" s="49"/>
      <c r="H40" s="49"/>
      <c r="I40" s="49"/>
      <c r="J40" s="49"/>
      <c r="K40" s="49"/>
      <c r="L40" s="47">
        <f t="shared" si="0"/>
        <v>0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>
        <f t="shared" si="1"/>
        <v>0</v>
      </c>
      <c r="AD40" s="73">
        <f t="shared" si="2"/>
        <v>0</v>
      </c>
      <c r="AE40" s="76">
        <v>25</v>
      </c>
      <c r="AF40" s="76">
        <v>48</v>
      </c>
      <c r="AG40">
        <v>2</v>
      </c>
    </row>
    <row r="41" spans="1:33" ht="19.5" customHeight="1">
      <c r="A41" s="35">
        <v>99</v>
      </c>
      <c r="B41" s="35" t="s">
        <v>85</v>
      </c>
      <c r="C41" s="35" t="s">
        <v>163</v>
      </c>
      <c r="D41" s="35" t="s">
        <v>151</v>
      </c>
      <c r="E41" s="35" t="s">
        <v>48</v>
      </c>
      <c r="F41" s="49"/>
      <c r="G41" s="49"/>
      <c r="H41" s="49"/>
      <c r="I41" s="49"/>
      <c r="J41" s="49"/>
      <c r="K41" s="49"/>
      <c r="L41" s="47">
        <f t="shared" si="0"/>
        <v>0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>
        <f t="shared" si="1"/>
        <v>0</v>
      </c>
      <c r="AD41" s="73">
        <f t="shared" si="2"/>
        <v>0</v>
      </c>
      <c r="AE41" s="76">
        <v>25</v>
      </c>
      <c r="AF41" s="76">
        <v>48</v>
      </c>
      <c r="AG41">
        <v>2</v>
      </c>
    </row>
    <row r="42" spans="1:33" ht="19.5" customHeight="1">
      <c r="A42" s="35">
        <v>101</v>
      </c>
      <c r="B42" s="35" t="s">
        <v>85</v>
      </c>
      <c r="C42" s="35" t="s">
        <v>165</v>
      </c>
      <c r="D42" s="35" t="s">
        <v>115</v>
      </c>
      <c r="E42" s="35" t="s">
        <v>91</v>
      </c>
      <c r="F42" s="49"/>
      <c r="G42" s="49"/>
      <c r="H42" s="49"/>
      <c r="I42" s="49"/>
      <c r="J42" s="49"/>
      <c r="K42" s="49"/>
      <c r="L42" s="47">
        <f t="shared" si="0"/>
        <v>0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>
        <f t="shared" si="1"/>
        <v>0</v>
      </c>
      <c r="AD42" s="73">
        <f t="shared" si="2"/>
        <v>0</v>
      </c>
      <c r="AE42" s="76">
        <v>25</v>
      </c>
      <c r="AF42" s="76">
        <v>48</v>
      </c>
      <c r="AG42">
        <v>2</v>
      </c>
    </row>
    <row r="43" spans="1:33" ht="19.5" customHeight="1">
      <c r="A43" s="35">
        <v>102</v>
      </c>
      <c r="B43" s="35" t="s">
        <v>85</v>
      </c>
      <c r="C43" s="35" t="s">
        <v>166</v>
      </c>
      <c r="D43" s="35" t="s">
        <v>115</v>
      </c>
      <c r="E43" s="35" t="s">
        <v>91</v>
      </c>
      <c r="F43" s="49"/>
      <c r="G43" s="49"/>
      <c r="H43" s="49"/>
      <c r="I43" s="49"/>
      <c r="J43" s="49"/>
      <c r="K43" s="49"/>
      <c r="L43" s="47">
        <f t="shared" si="0"/>
        <v>0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>
        <f t="shared" si="1"/>
        <v>0</v>
      </c>
      <c r="AD43" s="73">
        <f t="shared" si="2"/>
        <v>0</v>
      </c>
      <c r="AE43" s="76">
        <v>25</v>
      </c>
      <c r="AF43" s="76">
        <v>48</v>
      </c>
      <c r="AG43">
        <v>2</v>
      </c>
    </row>
  </sheetData>
  <sheetProtection/>
  <mergeCells count="13">
    <mergeCell ref="E4:E5"/>
    <mergeCell ref="F4:H4"/>
    <mergeCell ref="A4:A5"/>
    <mergeCell ref="B4:B5"/>
    <mergeCell ref="C4:C5"/>
    <mergeCell ref="D4:D5"/>
    <mergeCell ref="AF4:AF5"/>
    <mergeCell ref="I4:K4"/>
    <mergeCell ref="L4:L5"/>
    <mergeCell ref="M4:AB4"/>
    <mergeCell ref="AC4:AC5"/>
    <mergeCell ref="AD4:AD5"/>
    <mergeCell ref="AE4:A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2"/>
  <sheetViews>
    <sheetView zoomScale="75" zoomScaleNormal="75" zoomScalePageLayoutView="0" workbookViewId="0" topLeftCell="A4">
      <pane xSplit="5" ySplit="6" topLeftCell="F101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C105" sqref="C105"/>
    </sheetView>
  </sheetViews>
  <sheetFormatPr defaultColWidth="9.00390625" defaultRowHeight="19.5" customHeight="1" outlineLevelCol="2"/>
  <cols>
    <col min="1" max="1" width="8.625" style="24" customWidth="1"/>
    <col min="2" max="2" width="4.125" style="24" bestFit="1" customWidth="1"/>
    <col min="3" max="3" width="39.875" style="24" customWidth="1"/>
    <col min="4" max="4" width="30.375" style="24" customWidth="1"/>
    <col min="5" max="5" width="19.375" style="24" bestFit="1" customWidth="1"/>
    <col min="6" max="6" width="6.00390625" style="24" customWidth="1" outlineLevel="2"/>
    <col min="7" max="7" width="6.25390625" style="24" customWidth="1" outlineLevel="2"/>
    <col min="8" max="8" width="9.125" style="24" customWidth="1" outlineLevel="1"/>
    <col min="9" max="9" width="18.75390625" style="24" customWidth="1" outlineLevel="1"/>
    <col min="10" max="10" width="17.375" style="24" customWidth="1"/>
    <col min="11" max="11" width="11.375" style="24" customWidth="1"/>
    <col min="12" max="12" width="24.00390625" style="24" customWidth="1"/>
    <col min="13" max="13" width="11.25390625" style="24" bestFit="1" customWidth="1"/>
    <col min="14" max="16384" width="9.125" style="24" customWidth="1"/>
  </cols>
  <sheetData>
    <row r="1" spans="1:12" s="15" customFormat="1" ht="19.5" customHeight="1">
      <c r="A1" s="199" t="s">
        <v>12</v>
      </c>
      <c r="B1" s="199"/>
      <c r="C1" s="199"/>
      <c r="D1" s="199"/>
      <c r="E1" s="199"/>
      <c r="F1" s="14"/>
      <c r="G1" s="14"/>
      <c r="L1" s="16" t="s">
        <v>13</v>
      </c>
    </row>
    <row r="2" spans="1:12" s="15" customFormat="1" ht="19.5" customHeight="1">
      <c r="A2" s="14"/>
      <c r="B2" s="14"/>
      <c r="C2" s="14"/>
      <c r="D2" s="14"/>
      <c r="E2" s="14"/>
      <c r="F2" s="14"/>
      <c r="G2" s="14"/>
      <c r="L2" s="16">
        <v>5</v>
      </c>
    </row>
    <row r="3" spans="1:12" s="15" customFormat="1" ht="19.5" customHeight="1" thickBot="1">
      <c r="A3" s="200" t="s">
        <v>14</v>
      </c>
      <c r="B3" s="200"/>
      <c r="C3" s="200"/>
      <c r="D3" s="200"/>
      <c r="E3" s="200"/>
      <c r="F3" s="200"/>
      <c r="G3" s="200"/>
      <c r="H3" s="200"/>
      <c r="I3" s="200"/>
      <c r="J3" s="200"/>
      <c r="K3" s="17"/>
      <c r="L3" s="16" t="s">
        <v>15</v>
      </c>
    </row>
    <row r="4" s="15" customFormat="1" ht="19.5" customHeight="1">
      <c r="L4" s="56">
        <v>3</v>
      </c>
    </row>
    <row r="5" spans="3:4" s="15" customFormat="1" ht="19.5" customHeight="1" thickBot="1">
      <c r="C5" s="18" t="s">
        <v>16</v>
      </c>
      <c r="D5" s="164">
        <v>39347</v>
      </c>
    </row>
    <row r="6" s="15" customFormat="1" ht="19.5" customHeight="1"/>
    <row r="7" s="15" customFormat="1" ht="19.5" customHeight="1" thickBot="1"/>
    <row r="8" spans="1:12" s="21" customFormat="1" ht="32.25" customHeight="1">
      <c r="A8" s="201" t="s">
        <v>17</v>
      </c>
      <c r="B8" s="203" t="s">
        <v>35</v>
      </c>
      <c r="C8" s="195" t="s">
        <v>18</v>
      </c>
      <c r="D8" s="195" t="s">
        <v>19</v>
      </c>
      <c r="E8" s="195" t="s">
        <v>20</v>
      </c>
      <c r="F8" s="195" t="s">
        <v>21</v>
      </c>
      <c r="G8" s="195"/>
      <c r="H8" s="195"/>
      <c r="I8" s="20" t="s">
        <v>22</v>
      </c>
      <c r="J8" s="195" t="s">
        <v>4</v>
      </c>
      <c r="K8" s="195" t="s">
        <v>5</v>
      </c>
      <c r="L8" s="197" t="s">
        <v>177</v>
      </c>
    </row>
    <row r="9" spans="1:12" ht="19.5" customHeight="1" thickBot="1">
      <c r="A9" s="202"/>
      <c r="B9" s="204"/>
      <c r="C9" s="196"/>
      <c r="D9" s="196"/>
      <c r="E9" s="196"/>
      <c r="F9" s="22" t="s">
        <v>24</v>
      </c>
      <c r="G9" s="22" t="s">
        <v>25</v>
      </c>
      <c r="H9" s="23" t="s">
        <v>26</v>
      </c>
      <c r="I9" s="22"/>
      <c r="J9" s="196"/>
      <c r="K9" s="196"/>
      <c r="L9" s="198"/>
    </row>
    <row r="10" spans="1:12" ht="24.75" customHeight="1">
      <c r="A10" s="29">
        <v>1</v>
      </c>
      <c r="B10" s="29" t="s">
        <v>36</v>
      </c>
      <c r="C10" s="29" t="s">
        <v>46</v>
      </c>
      <c r="D10" s="29" t="s">
        <v>47</v>
      </c>
      <c r="E10" s="29" t="s">
        <v>48</v>
      </c>
      <c r="F10" s="26">
        <v>2</v>
      </c>
      <c r="G10" s="26">
        <v>53</v>
      </c>
      <c r="H10" s="27">
        <f aca="true" t="shared" si="0" ref="H10:H41">IF(TIME(,F10,G10)=0,TIME(10,F10,G10),TIME(,F10,G10))</f>
        <v>0.002002314814814815</v>
      </c>
      <c r="I10" s="25">
        <v>71</v>
      </c>
      <c r="J10" s="28">
        <f aca="true" t="shared" si="1" ref="J10:J41">IF(H10&gt;TIME(,L$4,),H10+TIME(10,,)+TIME(,,I10*L$2),H10+TIME(,,I10*L$2))</f>
        <v>0.006111111111111112</v>
      </c>
      <c r="K10" s="25">
        <v>31</v>
      </c>
      <c r="L10" s="25">
        <f>K10</f>
        <v>31</v>
      </c>
    </row>
    <row r="11" spans="1:12" ht="24.75" customHeight="1">
      <c r="A11" s="29">
        <v>2</v>
      </c>
      <c r="B11" s="29" t="s">
        <v>85</v>
      </c>
      <c r="C11" s="29" t="s">
        <v>49</v>
      </c>
      <c r="D11" s="29" t="s">
        <v>47</v>
      </c>
      <c r="E11" s="29" t="s">
        <v>48</v>
      </c>
      <c r="F11" s="25">
        <v>2</v>
      </c>
      <c r="G11" s="25">
        <v>27</v>
      </c>
      <c r="H11" s="27">
        <f t="shared" si="0"/>
        <v>0.0017013888888888892</v>
      </c>
      <c r="I11" s="25">
        <v>75</v>
      </c>
      <c r="J11" s="28">
        <f t="shared" si="1"/>
        <v>0.006041666666666667</v>
      </c>
      <c r="K11" s="25">
        <v>14</v>
      </c>
      <c r="L11" s="25">
        <f>K11</f>
        <v>14</v>
      </c>
    </row>
    <row r="12" spans="1:12" ht="24.75" customHeight="1">
      <c r="A12" s="29">
        <v>3</v>
      </c>
      <c r="B12" s="29" t="s">
        <v>85</v>
      </c>
      <c r="C12" s="29" t="s">
        <v>50</v>
      </c>
      <c r="D12" s="29" t="s">
        <v>47</v>
      </c>
      <c r="E12" s="29" t="s">
        <v>48</v>
      </c>
      <c r="F12" s="25">
        <v>3</v>
      </c>
      <c r="G12" s="25">
        <v>10</v>
      </c>
      <c r="H12" s="27">
        <f t="shared" si="0"/>
        <v>0.002199074074074074</v>
      </c>
      <c r="I12" s="25">
        <v>190</v>
      </c>
      <c r="J12" s="28">
        <f t="shared" si="1"/>
        <v>0.4298611111111111</v>
      </c>
      <c r="K12" s="25">
        <v>19</v>
      </c>
      <c r="L12" s="25">
        <f>K12</f>
        <v>19</v>
      </c>
    </row>
    <row r="13" spans="1:12" ht="24.75" customHeight="1">
      <c r="A13" s="29">
        <v>4</v>
      </c>
      <c r="B13" s="29" t="s">
        <v>36</v>
      </c>
      <c r="C13" s="29" t="s">
        <v>51</v>
      </c>
      <c r="D13" s="29" t="s">
        <v>52</v>
      </c>
      <c r="E13" s="29" t="s">
        <v>48</v>
      </c>
      <c r="F13" s="25">
        <v>1</v>
      </c>
      <c r="G13" s="25">
        <v>37</v>
      </c>
      <c r="H13" s="27">
        <f t="shared" si="0"/>
        <v>0.0011226851851851851</v>
      </c>
      <c r="I13" s="25">
        <v>13</v>
      </c>
      <c r="J13" s="28">
        <f t="shared" si="1"/>
        <v>0.001875</v>
      </c>
      <c r="K13" s="25">
        <v>15</v>
      </c>
      <c r="L13" s="25">
        <f>K13</f>
        <v>15</v>
      </c>
    </row>
    <row r="14" spans="1:12" ht="24.75" customHeight="1">
      <c r="A14" s="29">
        <v>5</v>
      </c>
      <c r="B14" s="29" t="s">
        <v>36</v>
      </c>
      <c r="C14" s="29" t="s">
        <v>53</v>
      </c>
      <c r="D14" s="29" t="s">
        <v>52</v>
      </c>
      <c r="E14" s="29" t="s">
        <v>48</v>
      </c>
      <c r="F14" s="25">
        <v>1</v>
      </c>
      <c r="G14" s="25">
        <v>25</v>
      </c>
      <c r="H14" s="27">
        <f t="shared" si="0"/>
        <v>0.0009837962962962964</v>
      </c>
      <c r="I14" s="25">
        <v>12</v>
      </c>
      <c r="J14" s="28">
        <f t="shared" si="1"/>
        <v>0.001678240740740741</v>
      </c>
      <c r="K14" s="25">
        <v>13</v>
      </c>
      <c r="L14" s="25">
        <f>K14</f>
        <v>13</v>
      </c>
    </row>
    <row r="15" spans="1:12" ht="24.75" customHeight="1">
      <c r="A15" s="29">
        <v>6</v>
      </c>
      <c r="B15" s="29" t="s">
        <v>85</v>
      </c>
      <c r="C15" s="29" t="s">
        <v>54</v>
      </c>
      <c r="D15" s="29" t="s">
        <v>52</v>
      </c>
      <c r="E15" s="29" t="s">
        <v>48</v>
      </c>
      <c r="F15" s="25"/>
      <c r="G15" s="25"/>
      <c r="H15" s="27">
        <f t="shared" si="0"/>
        <v>0.4166666666666667</v>
      </c>
      <c r="I15" s="25"/>
      <c r="J15" s="28">
        <f t="shared" si="1"/>
        <v>0.8333333333333334</v>
      </c>
      <c r="K15" s="25">
        <v>20</v>
      </c>
      <c r="L15" s="25">
        <v>48</v>
      </c>
    </row>
    <row r="16" spans="1:12" ht="24.75" customHeight="1">
      <c r="A16" s="29">
        <v>7</v>
      </c>
      <c r="B16" s="29" t="s">
        <v>85</v>
      </c>
      <c r="C16" s="29" t="s">
        <v>184</v>
      </c>
      <c r="D16" s="29" t="s">
        <v>52</v>
      </c>
      <c r="E16" s="29" t="s">
        <v>48</v>
      </c>
      <c r="F16" s="25">
        <v>1</v>
      </c>
      <c r="G16" s="25">
        <v>50</v>
      </c>
      <c r="H16" s="27">
        <f t="shared" si="0"/>
        <v>0.0012731481481481483</v>
      </c>
      <c r="I16" s="25">
        <v>18</v>
      </c>
      <c r="J16" s="28">
        <f t="shared" si="1"/>
        <v>0.0023148148148148147</v>
      </c>
      <c r="K16" s="25">
        <v>2</v>
      </c>
      <c r="L16" s="25">
        <f>K16</f>
        <v>2</v>
      </c>
    </row>
    <row r="17" spans="1:12" ht="24.75" customHeight="1">
      <c r="A17" s="29">
        <v>8</v>
      </c>
      <c r="B17" s="29" t="s">
        <v>36</v>
      </c>
      <c r="C17" s="29" t="s">
        <v>55</v>
      </c>
      <c r="D17" s="29" t="s">
        <v>56</v>
      </c>
      <c r="E17" s="29" t="s">
        <v>48</v>
      </c>
      <c r="F17" s="25"/>
      <c r="G17" s="25"/>
      <c r="H17" s="27">
        <f t="shared" si="0"/>
        <v>0.4166666666666667</v>
      </c>
      <c r="I17" s="25"/>
      <c r="J17" s="28">
        <f t="shared" si="1"/>
        <v>0.8333333333333334</v>
      </c>
      <c r="K17" s="25">
        <v>37</v>
      </c>
      <c r="L17" s="25">
        <v>75</v>
      </c>
    </row>
    <row r="18" spans="1:12" ht="24.75" customHeight="1">
      <c r="A18" s="29">
        <v>9</v>
      </c>
      <c r="B18" s="29" t="s">
        <v>36</v>
      </c>
      <c r="C18" s="29" t="s">
        <v>57</v>
      </c>
      <c r="D18" s="29" t="s">
        <v>56</v>
      </c>
      <c r="E18" s="29" t="s">
        <v>48</v>
      </c>
      <c r="F18" s="25"/>
      <c r="G18" s="25"/>
      <c r="H18" s="27">
        <f t="shared" si="0"/>
        <v>0.4166666666666667</v>
      </c>
      <c r="I18" s="25"/>
      <c r="J18" s="28">
        <f t="shared" si="1"/>
        <v>0.8333333333333334</v>
      </c>
      <c r="K18" s="25">
        <v>37</v>
      </c>
      <c r="L18" s="25">
        <v>75</v>
      </c>
    </row>
    <row r="19" spans="1:12" ht="24.75" customHeight="1">
      <c r="A19" s="29">
        <v>10</v>
      </c>
      <c r="B19" s="29" t="s">
        <v>85</v>
      </c>
      <c r="C19" s="29" t="s">
        <v>58</v>
      </c>
      <c r="D19" s="29" t="s">
        <v>56</v>
      </c>
      <c r="E19" s="29" t="s">
        <v>48</v>
      </c>
      <c r="F19" s="25"/>
      <c r="G19" s="25"/>
      <c r="H19" s="27">
        <f t="shared" si="0"/>
        <v>0.4166666666666667</v>
      </c>
      <c r="I19" s="25"/>
      <c r="J19" s="28">
        <f t="shared" si="1"/>
        <v>0.8333333333333334</v>
      </c>
      <c r="K19" s="25">
        <v>20</v>
      </c>
      <c r="L19" s="25">
        <v>48</v>
      </c>
    </row>
    <row r="20" spans="1:12" ht="24.75" customHeight="1">
      <c r="A20" s="29">
        <v>11</v>
      </c>
      <c r="B20" s="29" t="s">
        <v>36</v>
      </c>
      <c r="C20" s="29" t="s">
        <v>59</v>
      </c>
      <c r="D20" s="29" t="s">
        <v>56</v>
      </c>
      <c r="E20" s="29" t="s">
        <v>48</v>
      </c>
      <c r="F20" s="25"/>
      <c r="G20" s="25"/>
      <c r="H20" s="27">
        <f t="shared" si="0"/>
        <v>0.4166666666666667</v>
      </c>
      <c r="I20" s="25"/>
      <c r="J20" s="28">
        <f t="shared" si="1"/>
        <v>0.8333333333333334</v>
      </c>
      <c r="K20" s="25">
        <v>37</v>
      </c>
      <c r="L20" s="25">
        <v>75</v>
      </c>
    </row>
    <row r="21" spans="1:12" ht="24.75" customHeight="1">
      <c r="A21" s="29">
        <v>12</v>
      </c>
      <c r="B21" s="29" t="s">
        <v>85</v>
      </c>
      <c r="C21" s="29" t="s">
        <v>60</v>
      </c>
      <c r="D21" s="29" t="s">
        <v>63</v>
      </c>
      <c r="E21" s="29" t="s">
        <v>221</v>
      </c>
      <c r="F21" s="25"/>
      <c r="G21" s="25"/>
      <c r="H21" s="27">
        <f t="shared" si="0"/>
        <v>0.4166666666666667</v>
      </c>
      <c r="I21" s="25"/>
      <c r="J21" s="28">
        <f t="shared" si="1"/>
        <v>0.8333333333333334</v>
      </c>
      <c r="K21" s="25">
        <v>20</v>
      </c>
      <c r="L21" s="25">
        <v>48</v>
      </c>
    </row>
    <row r="22" spans="1:12" ht="24.75" customHeight="1">
      <c r="A22" s="29">
        <v>13</v>
      </c>
      <c r="B22" s="29" t="s">
        <v>36</v>
      </c>
      <c r="C22" s="29" t="s">
        <v>61</v>
      </c>
      <c r="D22" s="29" t="s">
        <v>63</v>
      </c>
      <c r="E22" s="29" t="s">
        <v>221</v>
      </c>
      <c r="F22" s="25">
        <v>1</v>
      </c>
      <c r="G22" s="25">
        <v>18</v>
      </c>
      <c r="H22" s="27">
        <f t="shared" si="0"/>
        <v>0.0009027777777777778</v>
      </c>
      <c r="I22" s="25">
        <v>10</v>
      </c>
      <c r="J22" s="28">
        <f t="shared" si="1"/>
        <v>0.0014814814814814816</v>
      </c>
      <c r="K22" s="25">
        <v>9</v>
      </c>
      <c r="L22" s="25">
        <f>K22</f>
        <v>9</v>
      </c>
    </row>
    <row r="23" spans="1:12" ht="24.75" customHeight="1">
      <c r="A23" s="29">
        <v>14</v>
      </c>
      <c r="B23" s="29" t="s">
        <v>36</v>
      </c>
      <c r="C23" s="29" t="s">
        <v>62</v>
      </c>
      <c r="D23" s="29" t="s">
        <v>63</v>
      </c>
      <c r="E23" s="29" t="s">
        <v>221</v>
      </c>
      <c r="F23" s="25"/>
      <c r="G23" s="25"/>
      <c r="H23" s="27">
        <f t="shared" si="0"/>
        <v>0.4166666666666667</v>
      </c>
      <c r="I23" s="25"/>
      <c r="J23" s="28">
        <f t="shared" si="1"/>
        <v>0.8333333333333334</v>
      </c>
      <c r="K23" s="25">
        <v>37</v>
      </c>
      <c r="L23" s="25">
        <v>75</v>
      </c>
    </row>
    <row r="24" spans="1:12" ht="24.75" customHeight="1">
      <c r="A24" s="29">
        <v>15</v>
      </c>
      <c r="B24" s="29" t="s">
        <v>36</v>
      </c>
      <c r="C24" s="29" t="s">
        <v>64</v>
      </c>
      <c r="D24" s="29" t="s">
        <v>65</v>
      </c>
      <c r="E24" s="29" t="s">
        <v>221</v>
      </c>
      <c r="F24" s="25"/>
      <c r="G24" s="25"/>
      <c r="H24" s="27">
        <f t="shared" si="0"/>
        <v>0.4166666666666667</v>
      </c>
      <c r="I24" s="25"/>
      <c r="J24" s="28">
        <f t="shared" si="1"/>
        <v>0.8333333333333334</v>
      </c>
      <c r="K24" s="25">
        <v>37</v>
      </c>
      <c r="L24" s="25">
        <v>75</v>
      </c>
    </row>
    <row r="25" spans="1:12" ht="24.75" customHeight="1">
      <c r="A25" s="29">
        <v>16</v>
      </c>
      <c r="B25" s="29" t="s">
        <v>36</v>
      </c>
      <c r="C25" s="29" t="s">
        <v>66</v>
      </c>
      <c r="D25" s="29" t="s">
        <v>65</v>
      </c>
      <c r="E25" s="29" t="s">
        <v>221</v>
      </c>
      <c r="F25" s="25"/>
      <c r="G25" s="25"/>
      <c r="H25" s="27">
        <f t="shared" si="0"/>
        <v>0.4166666666666667</v>
      </c>
      <c r="I25" s="25"/>
      <c r="J25" s="28">
        <f t="shared" si="1"/>
        <v>0.8333333333333334</v>
      </c>
      <c r="K25" s="25">
        <v>37</v>
      </c>
      <c r="L25" s="25">
        <v>75</v>
      </c>
    </row>
    <row r="26" spans="1:12" ht="24.75" customHeight="1">
      <c r="A26" s="29">
        <v>17</v>
      </c>
      <c r="B26" s="29" t="s">
        <v>36</v>
      </c>
      <c r="C26" s="29" t="s">
        <v>67</v>
      </c>
      <c r="D26" s="29" t="s">
        <v>65</v>
      </c>
      <c r="E26" s="29" t="s">
        <v>221</v>
      </c>
      <c r="F26" s="25"/>
      <c r="G26" s="25"/>
      <c r="H26" s="27">
        <f t="shared" si="0"/>
        <v>0.4166666666666667</v>
      </c>
      <c r="I26" s="25"/>
      <c r="J26" s="28">
        <f t="shared" si="1"/>
        <v>0.8333333333333334</v>
      </c>
      <c r="K26" s="25">
        <v>37</v>
      </c>
      <c r="L26" s="25">
        <v>75</v>
      </c>
    </row>
    <row r="27" spans="1:12" ht="24.75" customHeight="1">
      <c r="A27" s="29">
        <v>18</v>
      </c>
      <c r="B27" s="29" t="s">
        <v>85</v>
      </c>
      <c r="C27" s="29" t="s">
        <v>68</v>
      </c>
      <c r="D27" s="29" t="s">
        <v>73</v>
      </c>
      <c r="E27" s="29" t="s">
        <v>74</v>
      </c>
      <c r="F27" s="25"/>
      <c r="G27" s="25"/>
      <c r="H27" s="27">
        <f t="shared" si="0"/>
        <v>0.4166666666666667</v>
      </c>
      <c r="I27" s="25"/>
      <c r="J27" s="28">
        <f t="shared" si="1"/>
        <v>0.8333333333333334</v>
      </c>
      <c r="K27" s="25">
        <v>20</v>
      </c>
      <c r="L27" s="25">
        <v>48</v>
      </c>
    </row>
    <row r="28" spans="1:12" ht="24.75" customHeight="1">
      <c r="A28" s="29">
        <v>19</v>
      </c>
      <c r="B28" s="29" t="s">
        <v>36</v>
      </c>
      <c r="C28" s="29" t="s">
        <v>69</v>
      </c>
      <c r="D28" s="29" t="s">
        <v>73</v>
      </c>
      <c r="E28" s="29" t="s">
        <v>74</v>
      </c>
      <c r="F28" s="25"/>
      <c r="G28" s="25"/>
      <c r="H28" s="27">
        <f t="shared" si="0"/>
        <v>0.4166666666666667</v>
      </c>
      <c r="I28" s="25"/>
      <c r="J28" s="28">
        <f t="shared" si="1"/>
        <v>0.8333333333333334</v>
      </c>
      <c r="K28" s="25">
        <v>37</v>
      </c>
      <c r="L28" s="25">
        <v>75</v>
      </c>
    </row>
    <row r="29" spans="1:12" ht="24.75" customHeight="1">
      <c r="A29" s="29">
        <v>20</v>
      </c>
      <c r="B29" s="29" t="s">
        <v>36</v>
      </c>
      <c r="C29" s="29" t="s">
        <v>70</v>
      </c>
      <c r="D29" s="29" t="s">
        <v>73</v>
      </c>
      <c r="E29" s="29" t="s">
        <v>74</v>
      </c>
      <c r="F29" s="25">
        <v>1</v>
      </c>
      <c r="G29" s="25">
        <v>10</v>
      </c>
      <c r="H29" s="27">
        <f t="shared" si="0"/>
        <v>0.0008101851851851852</v>
      </c>
      <c r="I29" s="25">
        <v>5</v>
      </c>
      <c r="J29" s="28">
        <f t="shared" si="1"/>
        <v>0.001099537037037037</v>
      </c>
      <c r="K29" s="25">
        <v>4</v>
      </c>
      <c r="L29" s="25">
        <f>K29</f>
        <v>4</v>
      </c>
    </row>
    <row r="30" spans="1:12" ht="24.75" customHeight="1">
      <c r="A30" s="29">
        <v>21</v>
      </c>
      <c r="B30" s="29" t="s">
        <v>36</v>
      </c>
      <c r="C30" s="29" t="s">
        <v>71</v>
      </c>
      <c r="D30" s="29" t="s">
        <v>73</v>
      </c>
      <c r="E30" s="29" t="s">
        <v>74</v>
      </c>
      <c r="F30" s="25">
        <v>1</v>
      </c>
      <c r="G30" s="25">
        <v>43</v>
      </c>
      <c r="H30" s="27">
        <f t="shared" si="0"/>
        <v>0.0011921296296296296</v>
      </c>
      <c r="I30" s="25">
        <v>39</v>
      </c>
      <c r="J30" s="28">
        <f t="shared" si="1"/>
        <v>0.003449074074074074</v>
      </c>
      <c r="K30" s="25">
        <v>26</v>
      </c>
      <c r="L30" s="25">
        <f>K30</f>
        <v>26</v>
      </c>
    </row>
    <row r="31" spans="1:12" ht="24.75" customHeight="1">
      <c r="A31" s="29">
        <v>22</v>
      </c>
      <c r="B31" s="29" t="s">
        <v>85</v>
      </c>
      <c r="C31" s="29" t="s">
        <v>72</v>
      </c>
      <c r="D31" s="29" t="s">
        <v>73</v>
      </c>
      <c r="E31" s="29" t="s">
        <v>74</v>
      </c>
      <c r="F31" s="25"/>
      <c r="G31" s="25"/>
      <c r="H31" s="27">
        <f t="shared" si="0"/>
        <v>0.4166666666666667</v>
      </c>
      <c r="I31" s="25"/>
      <c r="J31" s="28">
        <f t="shared" si="1"/>
        <v>0.8333333333333334</v>
      </c>
      <c r="K31" s="25">
        <v>20</v>
      </c>
      <c r="L31" s="25">
        <v>48</v>
      </c>
    </row>
    <row r="32" spans="1:12" ht="24.75" customHeight="1">
      <c r="A32" s="29">
        <v>23</v>
      </c>
      <c r="B32" s="29" t="s">
        <v>36</v>
      </c>
      <c r="C32" s="29" t="s">
        <v>86</v>
      </c>
      <c r="D32" s="29" t="s">
        <v>73</v>
      </c>
      <c r="E32" s="29" t="s">
        <v>74</v>
      </c>
      <c r="F32" s="25">
        <v>1</v>
      </c>
      <c r="G32" s="25">
        <v>45</v>
      </c>
      <c r="H32" s="27">
        <f t="shared" si="0"/>
        <v>0.0012152777777777778</v>
      </c>
      <c r="I32" s="25">
        <v>21</v>
      </c>
      <c r="J32" s="28">
        <f t="shared" si="1"/>
        <v>0.0024305555555555556</v>
      </c>
      <c r="K32" s="25">
        <v>20</v>
      </c>
      <c r="L32" s="25">
        <f>K32</f>
        <v>20</v>
      </c>
    </row>
    <row r="33" spans="1:12" ht="24.75" customHeight="1">
      <c r="A33" s="29">
        <v>24</v>
      </c>
      <c r="B33" s="29" t="s">
        <v>36</v>
      </c>
      <c r="C33" s="29" t="s">
        <v>75</v>
      </c>
      <c r="D33" s="29" t="s">
        <v>81</v>
      </c>
      <c r="E33" s="29" t="s">
        <v>81</v>
      </c>
      <c r="F33" s="25">
        <v>1</v>
      </c>
      <c r="G33" s="25">
        <v>1</v>
      </c>
      <c r="H33" s="27">
        <f t="shared" si="0"/>
        <v>0.0007060185185185185</v>
      </c>
      <c r="I33" s="25">
        <v>1</v>
      </c>
      <c r="J33" s="28">
        <f t="shared" si="1"/>
        <v>0.0007638888888888888</v>
      </c>
      <c r="K33" s="25">
        <v>1</v>
      </c>
      <c r="L33" s="25">
        <f>K33</f>
        <v>1</v>
      </c>
    </row>
    <row r="34" spans="1:12" ht="24.75" customHeight="1">
      <c r="A34" s="29">
        <v>25</v>
      </c>
      <c r="B34" s="29" t="s">
        <v>85</v>
      </c>
      <c r="C34" s="29" t="s">
        <v>305</v>
      </c>
      <c r="D34" s="29" t="s">
        <v>77</v>
      </c>
      <c r="E34" s="29" t="s">
        <v>48</v>
      </c>
      <c r="F34" s="25">
        <v>1</v>
      </c>
      <c r="G34" s="25">
        <v>55</v>
      </c>
      <c r="H34" s="27">
        <f t="shared" si="0"/>
        <v>0.0013310185185185185</v>
      </c>
      <c r="I34" s="25">
        <v>45</v>
      </c>
      <c r="J34" s="28">
        <f t="shared" si="1"/>
        <v>0.003935185185185185</v>
      </c>
      <c r="K34" s="25">
        <v>5</v>
      </c>
      <c r="L34" s="25">
        <f>K34</f>
        <v>5</v>
      </c>
    </row>
    <row r="35" spans="1:12" ht="24.75" customHeight="1">
      <c r="A35" s="29">
        <v>26</v>
      </c>
      <c r="B35" s="29" t="s">
        <v>85</v>
      </c>
      <c r="C35" s="29" t="s">
        <v>76</v>
      </c>
      <c r="D35" s="29" t="s">
        <v>77</v>
      </c>
      <c r="E35" s="29" t="s">
        <v>48</v>
      </c>
      <c r="F35" s="25"/>
      <c r="G35" s="25"/>
      <c r="H35" s="27">
        <f t="shared" si="0"/>
        <v>0.4166666666666667</v>
      </c>
      <c r="I35" s="25"/>
      <c r="J35" s="28">
        <f t="shared" si="1"/>
        <v>0.8333333333333334</v>
      </c>
      <c r="K35" s="25">
        <v>20</v>
      </c>
      <c r="L35" s="25">
        <v>48</v>
      </c>
    </row>
    <row r="36" spans="1:12" ht="24.75" customHeight="1">
      <c r="A36" s="29">
        <v>27</v>
      </c>
      <c r="B36" s="29" t="s">
        <v>36</v>
      </c>
      <c r="C36" s="29" t="s">
        <v>78</v>
      </c>
      <c r="D36" s="29" t="s">
        <v>77</v>
      </c>
      <c r="E36" s="29" t="s">
        <v>48</v>
      </c>
      <c r="F36" s="25"/>
      <c r="G36" s="25"/>
      <c r="H36" s="27">
        <f t="shared" si="0"/>
        <v>0.4166666666666667</v>
      </c>
      <c r="I36" s="25"/>
      <c r="J36" s="28">
        <f t="shared" si="1"/>
        <v>0.8333333333333334</v>
      </c>
      <c r="K36" s="25">
        <v>37</v>
      </c>
      <c r="L36" s="25">
        <v>75</v>
      </c>
    </row>
    <row r="37" spans="1:12" ht="24.75" customHeight="1">
      <c r="A37" s="29">
        <v>28</v>
      </c>
      <c r="B37" s="29" t="s">
        <v>85</v>
      </c>
      <c r="C37" s="29" t="s">
        <v>79</v>
      </c>
      <c r="D37" s="29" t="s">
        <v>77</v>
      </c>
      <c r="E37" s="29" t="s">
        <v>48</v>
      </c>
      <c r="F37" s="25"/>
      <c r="G37" s="25"/>
      <c r="H37" s="27">
        <f t="shared" si="0"/>
        <v>0.4166666666666667</v>
      </c>
      <c r="I37" s="25"/>
      <c r="J37" s="28">
        <f t="shared" si="1"/>
        <v>0.8333333333333334</v>
      </c>
      <c r="K37" s="25">
        <v>20</v>
      </c>
      <c r="L37" s="25">
        <v>48</v>
      </c>
    </row>
    <row r="38" spans="1:12" ht="24.75" customHeight="1">
      <c r="A38" s="29">
        <v>29</v>
      </c>
      <c r="B38" s="29" t="s">
        <v>85</v>
      </c>
      <c r="C38" s="29" t="s">
        <v>82</v>
      </c>
      <c r="D38" s="29" t="s">
        <v>202</v>
      </c>
      <c r="E38" s="29" t="s">
        <v>48</v>
      </c>
      <c r="F38" s="25">
        <v>1</v>
      </c>
      <c r="G38" s="25">
        <v>31</v>
      </c>
      <c r="H38" s="27">
        <f t="shared" si="0"/>
        <v>0.0010532407407407407</v>
      </c>
      <c r="I38" s="25">
        <v>21</v>
      </c>
      <c r="J38" s="28">
        <f t="shared" si="1"/>
        <v>0.0022685185185185187</v>
      </c>
      <c r="K38" s="25">
        <v>1</v>
      </c>
      <c r="L38" s="25">
        <f>K38</f>
        <v>1</v>
      </c>
    </row>
    <row r="39" spans="1:12" ht="24.75" customHeight="1">
      <c r="A39" s="29">
        <v>30</v>
      </c>
      <c r="B39" s="29" t="s">
        <v>85</v>
      </c>
      <c r="C39" s="29" t="s">
        <v>83</v>
      </c>
      <c r="D39" s="29" t="s">
        <v>202</v>
      </c>
      <c r="E39" s="29" t="s">
        <v>48</v>
      </c>
      <c r="F39" s="25"/>
      <c r="G39" s="25"/>
      <c r="H39" s="27">
        <f t="shared" si="0"/>
        <v>0.4166666666666667</v>
      </c>
      <c r="I39" s="25"/>
      <c r="J39" s="28">
        <f t="shared" si="1"/>
        <v>0.8333333333333334</v>
      </c>
      <c r="K39" s="25">
        <v>20</v>
      </c>
      <c r="L39" s="25">
        <v>48</v>
      </c>
    </row>
    <row r="40" spans="1:12" ht="24.75" customHeight="1">
      <c r="A40" s="29">
        <v>31</v>
      </c>
      <c r="B40" s="29" t="s">
        <v>36</v>
      </c>
      <c r="C40" s="29" t="s">
        <v>84</v>
      </c>
      <c r="D40" s="29" t="s">
        <v>202</v>
      </c>
      <c r="E40" s="29" t="s">
        <v>48</v>
      </c>
      <c r="F40" s="25">
        <v>1</v>
      </c>
      <c r="G40" s="25">
        <v>16</v>
      </c>
      <c r="H40" s="27">
        <f t="shared" si="0"/>
        <v>0.0008796296296296296</v>
      </c>
      <c r="I40" s="25">
        <v>6</v>
      </c>
      <c r="J40" s="28">
        <f t="shared" si="1"/>
        <v>0.0012268518518518518</v>
      </c>
      <c r="K40" s="25">
        <v>5</v>
      </c>
      <c r="L40" s="25">
        <f>K40</f>
        <v>5</v>
      </c>
    </row>
    <row r="41" spans="1:12" ht="24.75" customHeight="1">
      <c r="A41" s="29">
        <v>32</v>
      </c>
      <c r="B41" s="29" t="s">
        <v>36</v>
      </c>
      <c r="C41" s="29" t="s">
        <v>87</v>
      </c>
      <c r="D41" s="29" t="s">
        <v>63</v>
      </c>
      <c r="E41" s="29" t="s">
        <v>221</v>
      </c>
      <c r="F41" s="25">
        <v>1</v>
      </c>
      <c r="G41" s="25">
        <v>2</v>
      </c>
      <c r="H41" s="27">
        <f t="shared" si="0"/>
        <v>0.0007175925925925927</v>
      </c>
      <c r="I41" s="25">
        <v>9</v>
      </c>
      <c r="J41" s="28">
        <f t="shared" si="1"/>
        <v>0.001238425925925926</v>
      </c>
      <c r="K41" s="25">
        <v>6</v>
      </c>
      <c r="L41" s="25">
        <f>K41</f>
        <v>6</v>
      </c>
    </row>
    <row r="42" spans="1:12" ht="24.75" customHeight="1">
      <c r="A42" s="29">
        <v>33</v>
      </c>
      <c r="B42" s="29" t="s">
        <v>36</v>
      </c>
      <c r="C42" s="29" t="s">
        <v>88</v>
      </c>
      <c r="D42" s="29" t="s">
        <v>63</v>
      </c>
      <c r="E42" s="29" t="s">
        <v>221</v>
      </c>
      <c r="F42" s="25">
        <v>1</v>
      </c>
      <c r="G42" s="25">
        <v>30</v>
      </c>
      <c r="H42" s="27">
        <f aca="true" t="shared" si="2" ref="H42:H73">IF(TIME(,F42,G42)=0,TIME(10,F42,G42),TIME(,F42,G42))</f>
        <v>0.0010416666666666667</v>
      </c>
      <c r="I42" s="25">
        <v>6</v>
      </c>
      <c r="J42" s="28">
        <f aca="true" t="shared" si="3" ref="J42:J73">IF(H42&gt;TIME(,L$4,),H42+TIME(10,,)+TIME(,,I42*L$2),H42+TIME(,,I42*L$2))</f>
        <v>0.001388888888888889</v>
      </c>
      <c r="K42" s="25">
        <v>8</v>
      </c>
      <c r="L42" s="25">
        <f>K42</f>
        <v>8</v>
      </c>
    </row>
    <row r="43" spans="1:12" ht="24.75" customHeight="1">
      <c r="A43" s="29">
        <v>34</v>
      </c>
      <c r="B43" s="29" t="s">
        <v>36</v>
      </c>
      <c r="C43" s="29" t="s">
        <v>89</v>
      </c>
      <c r="D43" s="29" t="s">
        <v>202</v>
      </c>
      <c r="E43" s="29" t="s">
        <v>48</v>
      </c>
      <c r="F43" s="25">
        <v>1</v>
      </c>
      <c r="G43" s="25">
        <v>16</v>
      </c>
      <c r="H43" s="27">
        <f t="shared" si="2"/>
        <v>0.0008796296296296296</v>
      </c>
      <c r="I43" s="25">
        <v>13</v>
      </c>
      <c r="J43" s="28">
        <f t="shared" si="3"/>
        <v>0.0016319444444444443</v>
      </c>
      <c r="K43" s="25">
        <v>12</v>
      </c>
      <c r="L43" s="25">
        <f>K43</f>
        <v>12</v>
      </c>
    </row>
    <row r="44" spans="1:12" ht="24.75" customHeight="1">
      <c r="A44" s="29">
        <v>35</v>
      </c>
      <c r="B44" s="29" t="s">
        <v>36</v>
      </c>
      <c r="C44" s="29" t="s">
        <v>90</v>
      </c>
      <c r="D44" s="29" t="s">
        <v>92</v>
      </c>
      <c r="E44" s="29" t="s">
        <v>91</v>
      </c>
      <c r="F44" s="25"/>
      <c r="G44" s="25"/>
      <c r="H44" s="27">
        <f t="shared" si="2"/>
        <v>0.4166666666666667</v>
      </c>
      <c r="I44" s="25"/>
      <c r="J44" s="28">
        <f t="shared" si="3"/>
        <v>0.8333333333333334</v>
      </c>
      <c r="K44" s="25">
        <v>37</v>
      </c>
      <c r="L44" s="25">
        <v>75</v>
      </c>
    </row>
    <row r="45" spans="1:12" ht="24.75" customHeight="1">
      <c r="A45" s="29">
        <v>36</v>
      </c>
      <c r="B45" s="29" t="s">
        <v>85</v>
      </c>
      <c r="C45" s="29" t="s">
        <v>93</v>
      </c>
      <c r="D45" s="29" t="s">
        <v>92</v>
      </c>
      <c r="E45" s="29" t="s">
        <v>91</v>
      </c>
      <c r="F45" s="25"/>
      <c r="G45" s="25"/>
      <c r="H45" s="27">
        <f t="shared" si="2"/>
        <v>0.4166666666666667</v>
      </c>
      <c r="I45" s="25"/>
      <c r="J45" s="28">
        <f t="shared" si="3"/>
        <v>0.8333333333333334</v>
      </c>
      <c r="K45" s="25">
        <v>20</v>
      </c>
      <c r="L45" s="25">
        <v>48</v>
      </c>
    </row>
    <row r="46" spans="1:12" ht="24.75" customHeight="1">
      <c r="A46" s="29">
        <v>37</v>
      </c>
      <c r="B46" s="29" t="s">
        <v>36</v>
      </c>
      <c r="C46" s="29" t="s">
        <v>94</v>
      </c>
      <c r="D46" s="29" t="s">
        <v>92</v>
      </c>
      <c r="E46" s="29" t="s">
        <v>91</v>
      </c>
      <c r="F46" s="25">
        <v>1</v>
      </c>
      <c r="G46" s="25">
        <v>46</v>
      </c>
      <c r="H46" s="27">
        <f t="shared" si="2"/>
        <v>0.0012268518518518518</v>
      </c>
      <c r="I46" s="25">
        <v>27</v>
      </c>
      <c r="J46" s="28">
        <f t="shared" si="3"/>
        <v>0.002789351851851852</v>
      </c>
      <c r="K46" s="25">
        <v>24</v>
      </c>
      <c r="L46" s="25">
        <f>K46</f>
        <v>24</v>
      </c>
    </row>
    <row r="47" spans="1:12" ht="24.75" customHeight="1">
      <c r="A47" s="29">
        <v>38</v>
      </c>
      <c r="B47" s="29" t="s">
        <v>85</v>
      </c>
      <c r="C47" s="29" t="s">
        <v>96</v>
      </c>
      <c r="D47" s="29" t="s">
        <v>205</v>
      </c>
      <c r="E47" s="29" t="s">
        <v>221</v>
      </c>
      <c r="F47" s="25"/>
      <c r="G47" s="25"/>
      <c r="H47" s="27">
        <f t="shared" si="2"/>
        <v>0.4166666666666667</v>
      </c>
      <c r="I47" s="25"/>
      <c r="J47" s="28">
        <f t="shared" si="3"/>
        <v>0.8333333333333334</v>
      </c>
      <c r="K47" s="25">
        <v>20</v>
      </c>
      <c r="L47" s="25">
        <v>48</v>
      </c>
    </row>
    <row r="48" spans="1:12" ht="24.75" customHeight="1">
      <c r="A48" s="29">
        <v>39</v>
      </c>
      <c r="B48" s="29" t="s">
        <v>85</v>
      </c>
      <c r="C48" s="29" t="s">
        <v>95</v>
      </c>
      <c r="D48" s="29" t="s">
        <v>97</v>
      </c>
      <c r="E48" s="29" t="s">
        <v>48</v>
      </c>
      <c r="F48" s="25">
        <v>2</v>
      </c>
      <c r="G48" s="25">
        <v>51</v>
      </c>
      <c r="H48" s="27">
        <f t="shared" si="2"/>
        <v>0.001979166666666667</v>
      </c>
      <c r="I48" s="25">
        <v>45</v>
      </c>
      <c r="J48" s="28">
        <f t="shared" si="3"/>
        <v>0.004583333333333333</v>
      </c>
      <c r="K48" s="25">
        <v>7</v>
      </c>
      <c r="L48" s="25">
        <f>K48</f>
        <v>7</v>
      </c>
    </row>
    <row r="49" spans="1:12" ht="24.75" customHeight="1">
      <c r="A49" s="29">
        <v>40</v>
      </c>
      <c r="B49" s="29" t="s">
        <v>36</v>
      </c>
      <c r="C49" s="29" t="s">
        <v>98</v>
      </c>
      <c r="D49" s="29" t="s">
        <v>100</v>
      </c>
      <c r="E49" s="29" t="s">
        <v>91</v>
      </c>
      <c r="F49" s="25"/>
      <c r="G49" s="25"/>
      <c r="H49" s="27">
        <f t="shared" si="2"/>
        <v>0.4166666666666667</v>
      </c>
      <c r="I49" s="25"/>
      <c r="J49" s="28">
        <f t="shared" si="3"/>
        <v>0.8333333333333334</v>
      </c>
      <c r="K49" s="25">
        <v>37</v>
      </c>
      <c r="L49" s="25">
        <v>75</v>
      </c>
    </row>
    <row r="50" spans="1:12" ht="24.75" customHeight="1">
      <c r="A50" s="29">
        <v>41</v>
      </c>
      <c r="B50" s="29" t="s">
        <v>36</v>
      </c>
      <c r="C50" s="29" t="s">
        <v>101</v>
      </c>
      <c r="D50" s="29" t="s">
        <v>100</v>
      </c>
      <c r="E50" s="29" t="s">
        <v>91</v>
      </c>
      <c r="F50" s="25"/>
      <c r="G50" s="25"/>
      <c r="H50" s="27">
        <f t="shared" si="2"/>
        <v>0.4166666666666667</v>
      </c>
      <c r="I50" s="25"/>
      <c r="J50" s="28">
        <f t="shared" si="3"/>
        <v>0.8333333333333334</v>
      </c>
      <c r="K50" s="25">
        <v>37</v>
      </c>
      <c r="L50" s="25">
        <v>75</v>
      </c>
    </row>
    <row r="51" spans="1:12" ht="24.75" customHeight="1">
      <c r="A51" s="29">
        <v>42</v>
      </c>
      <c r="B51" s="29" t="s">
        <v>85</v>
      </c>
      <c r="C51" s="29" t="s">
        <v>102</v>
      </c>
      <c r="D51" s="29" t="s">
        <v>100</v>
      </c>
      <c r="E51" s="29" t="s">
        <v>91</v>
      </c>
      <c r="F51" s="25"/>
      <c r="G51" s="25"/>
      <c r="H51" s="27">
        <f t="shared" si="2"/>
        <v>0.4166666666666667</v>
      </c>
      <c r="I51" s="25"/>
      <c r="J51" s="28">
        <f t="shared" si="3"/>
        <v>0.8333333333333334</v>
      </c>
      <c r="K51" s="25">
        <v>20</v>
      </c>
      <c r="L51" s="25">
        <v>48</v>
      </c>
    </row>
    <row r="52" spans="1:12" ht="24.75" customHeight="1">
      <c r="A52" s="29">
        <v>43</v>
      </c>
      <c r="B52" s="29" t="s">
        <v>36</v>
      </c>
      <c r="C52" s="29" t="s">
        <v>103</v>
      </c>
      <c r="D52" s="29" t="s">
        <v>104</v>
      </c>
      <c r="E52" s="29" t="s">
        <v>91</v>
      </c>
      <c r="F52" s="25"/>
      <c r="G52" s="25"/>
      <c r="H52" s="27">
        <f t="shared" si="2"/>
        <v>0.4166666666666667</v>
      </c>
      <c r="I52" s="25"/>
      <c r="J52" s="28">
        <f t="shared" si="3"/>
        <v>0.8333333333333334</v>
      </c>
      <c r="K52" s="25">
        <v>37</v>
      </c>
      <c r="L52" s="25">
        <v>75</v>
      </c>
    </row>
    <row r="53" spans="1:12" ht="24.75" customHeight="1">
      <c r="A53" s="29">
        <v>44</v>
      </c>
      <c r="B53" s="29" t="s">
        <v>36</v>
      </c>
      <c r="C53" s="29" t="s">
        <v>105</v>
      </c>
      <c r="D53" s="29" t="s">
        <v>104</v>
      </c>
      <c r="E53" s="29" t="s">
        <v>91</v>
      </c>
      <c r="F53" s="25"/>
      <c r="G53" s="25"/>
      <c r="H53" s="27">
        <f t="shared" si="2"/>
        <v>0.4166666666666667</v>
      </c>
      <c r="I53" s="25"/>
      <c r="J53" s="28">
        <f t="shared" si="3"/>
        <v>0.8333333333333334</v>
      </c>
      <c r="K53" s="25">
        <v>37</v>
      </c>
      <c r="L53" s="25">
        <v>75</v>
      </c>
    </row>
    <row r="54" spans="1:12" ht="24.75" customHeight="1">
      <c r="A54" s="29">
        <v>45</v>
      </c>
      <c r="B54" s="29" t="s">
        <v>85</v>
      </c>
      <c r="C54" s="29" t="s">
        <v>106</v>
      </c>
      <c r="D54" s="29" t="s">
        <v>104</v>
      </c>
      <c r="E54" s="29" t="s">
        <v>91</v>
      </c>
      <c r="F54" s="25"/>
      <c r="G54" s="25"/>
      <c r="H54" s="27">
        <f t="shared" si="2"/>
        <v>0.4166666666666667</v>
      </c>
      <c r="I54" s="25"/>
      <c r="J54" s="28">
        <f t="shared" si="3"/>
        <v>0.8333333333333334</v>
      </c>
      <c r="K54" s="25">
        <v>20</v>
      </c>
      <c r="L54" s="25">
        <v>48</v>
      </c>
    </row>
    <row r="55" spans="1:12" ht="24.75" customHeight="1">
      <c r="A55" s="29">
        <v>46</v>
      </c>
      <c r="B55" s="29" t="s">
        <v>36</v>
      </c>
      <c r="C55" s="29" t="s">
        <v>107</v>
      </c>
      <c r="D55" s="29" t="s">
        <v>104</v>
      </c>
      <c r="E55" s="29" t="s">
        <v>91</v>
      </c>
      <c r="F55" s="25"/>
      <c r="G55" s="25"/>
      <c r="H55" s="27">
        <f t="shared" si="2"/>
        <v>0.4166666666666667</v>
      </c>
      <c r="I55" s="25"/>
      <c r="J55" s="28">
        <f t="shared" si="3"/>
        <v>0.8333333333333334</v>
      </c>
      <c r="K55" s="25">
        <v>37</v>
      </c>
      <c r="L55" s="25">
        <v>75</v>
      </c>
    </row>
    <row r="56" spans="1:12" ht="24.75" customHeight="1">
      <c r="A56" s="29">
        <v>47</v>
      </c>
      <c r="B56" s="29" t="s">
        <v>36</v>
      </c>
      <c r="C56" s="29" t="s">
        <v>108</v>
      </c>
      <c r="D56" s="29" t="s">
        <v>104</v>
      </c>
      <c r="E56" s="29" t="s">
        <v>91</v>
      </c>
      <c r="F56" s="25"/>
      <c r="G56" s="25"/>
      <c r="H56" s="27">
        <f t="shared" si="2"/>
        <v>0.4166666666666667</v>
      </c>
      <c r="I56" s="25"/>
      <c r="J56" s="28">
        <f t="shared" si="3"/>
        <v>0.8333333333333334</v>
      </c>
      <c r="K56" s="25">
        <v>37</v>
      </c>
      <c r="L56" s="25">
        <v>48</v>
      </c>
    </row>
    <row r="57" spans="1:12" ht="24.75" customHeight="1">
      <c r="A57" s="29">
        <v>48</v>
      </c>
      <c r="B57" s="29" t="s">
        <v>36</v>
      </c>
      <c r="C57" s="29" t="s">
        <v>109</v>
      </c>
      <c r="D57" s="29" t="s">
        <v>110</v>
      </c>
      <c r="E57" s="29" t="s">
        <v>48</v>
      </c>
      <c r="F57" s="25">
        <v>1</v>
      </c>
      <c r="G57" s="25">
        <v>20</v>
      </c>
      <c r="H57" s="27">
        <f t="shared" si="2"/>
        <v>0.0009259259259259259</v>
      </c>
      <c r="I57" s="25">
        <v>10</v>
      </c>
      <c r="J57" s="28">
        <f t="shared" si="3"/>
        <v>0.0015046296296296296</v>
      </c>
      <c r="K57" s="25">
        <v>10</v>
      </c>
      <c r="L57" s="25">
        <f>K57</f>
        <v>10</v>
      </c>
    </row>
    <row r="58" spans="1:12" ht="24.75" customHeight="1">
      <c r="A58" s="29">
        <v>49</v>
      </c>
      <c r="B58" s="29" t="s">
        <v>85</v>
      </c>
      <c r="C58" s="29" t="s">
        <v>111</v>
      </c>
      <c r="D58" s="29" t="s">
        <v>110</v>
      </c>
      <c r="E58" s="29" t="s">
        <v>48</v>
      </c>
      <c r="F58" s="25">
        <v>2</v>
      </c>
      <c r="G58" s="25">
        <v>19</v>
      </c>
      <c r="H58" s="27">
        <f t="shared" si="2"/>
        <v>0.0016087962962962963</v>
      </c>
      <c r="I58" s="25">
        <v>42</v>
      </c>
      <c r="J58" s="28">
        <f t="shared" si="3"/>
        <v>0.004039351851851852</v>
      </c>
      <c r="K58" s="25">
        <v>6</v>
      </c>
      <c r="L58" s="25">
        <f>K58</f>
        <v>6</v>
      </c>
    </row>
    <row r="59" spans="1:12" ht="24.75" customHeight="1">
      <c r="A59" s="29">
        <v>50</v>
      </c>
      <c r="B59" s="29" t="s">
        <v>36</v>
      </c>
      <c r="C59" s="29" t="s">
        <v>112</v>
      </c>
      <c r="D59" s="29" t="s">
        <v>110</v>
      </c>
      <c r="E59" s="29" t="s">
        <v>48</v>
      </c>
      <c r="F59" s="25">
        <v>1</v>
      </c>
      <c r="G59" s="25">
        <v>56</v>
      </c>
      <c r="H59" s="27">
        <f t="shared" si="2"/>
        <v>0.0013425925925925925</v>
      </c>
      <c r="I59" s="25">
        <v>34</v>
      </c>
      <c r="J59" s="28">
        <f t="shared" si="3"/>
        <v>0.003310185185185185</v>
      </c>
      <c r="K59" s="25">
        <v>25</v>
      </c>
      <c r="L59" s="25">
        <f>K59</f>
        <v>25</v>
      </c>
    </row>
    <row r="60" spans="1:12" ht="24.75" customHeight="1">
      <c r="A60" s="29">
        <v>51</v>
      </c>
      <c r="B60" s="29" t="s">
        <v>36</v>
      </c>
      <c r="C60" s="29" t="s">
        <v>113</v>
      </c>
      <c r="D60" s="29" t="s">
        <v>100</v>
      </c>
      <c r="E60" s="29" t="s">
        <v>91</v>
      </c>
      <c r="F60" s="25"/>
      <c r="G60" s="25"/>
      <c r="H60" s="27">
        <f t="shared" si="2"/>
        <v>0.4166666666666667</v>
      </c>
      <c r="I60" s="25"/>
      <c r="J60" s="28">
        <f t="shared" si="3"/>
        <v>0.8333333333333334</v>
      </c>
      <c r="K60" s="25">
        <v>37</v>
      </c>
      <c r="L60" s="25">
        <v>75</v>
      </c>
    </row>
    <row r="61" spans="1:12" ht="24.75" customHeight="1">
      <c r="A61" s="29">
        <v>52</v>
      </c>
      <c r="B61" s="29" t="s">
        <v>36</v>
      </c>
      <c r="C61" s="29" t="s">
        <v>114</v>
      </c>
      <c r="D61" s="29" t="s">
        <v>115</v>
      </c>
      <c r="E61" s="29" t="s">
        <v>91</v>
      </c>
      <c r="F61" s="25">
        <v>1</v>
      </c>
      <c r="G61" s="25">
        <v>20</v>
      </c>
      <c r="H61" s="27">
        <f t="shared" si="2"/>
        <v>0.0009259259259259259</v>
      </c>
      <c r="I61" s="25">
        <v>18</v>
      </c>
      <c r="J61" s="28">
        <f t="shared" si="3"/>
        <v>0.0019675925925925924</v>
      </c>
      <c r="K61" s="25">
        <v>16</v>
      </c>
      <c r="L61" s="25">
        <f>K61</f>
        <v>16</v>
      </c>
    </row>
    <row r="62" spans="1:12" ht="24.75" customHeight="1">
      <c r="A62" s="29">
        <v>53</v>
      </c>
      <c r="B62" s="29" t="s">
        <v>36</v>
      </c>
      <c r="C62" s="29" t="s">
        <v>116</v>
      </c>
      <c r="D62" s="29" t="s">
        <v>115</v>
      </c>
      <c r="E62" s="29" t="s">
        <v>91</v>
      </c>
      <c r="F62" s="25">
        <v>1</v>
      </c>
      <c r="G62" s="25">
        <v>24</v>
      </c>
      <c r="H62" s="27">
        <f t="shared" si="2"/>
        <v>0.0009722222222222221</v>
      </c>
      <c r="I62" s="25">
        <v>22</v>
      </c>
      <c r="J62" s="28">
        <f t="shared" si="3"/>
        <v>0.0022453703703703702</v>
      </c>
      <c r="K62" s="25">
        <v>19</v>
      </c>
      <c r="L62" s="25">
        <f>K62</f>
        <v>19</v>
      </c>
    </row>
    <row r="63" spans="1:12" ht="24.75" customHeight="1">
      <c r="A63" s="29">
        <v>54</v>
      </c>
      <c r="B63" s="29" t="s">
        <v>36</v>
      </c>
      <c r="C63" s="29" t="s">
        <v>117</v>
      </c>
      <c r="D63" s="29" t="s">
        <v>92</v>
      </c>
      <c r="E63" s="29" t="s">
        <v>91</v>
      </c>
      <c r="F63" s="25">
        <v>1</v>
      </c>
      <c r="G63" s="25">
        <v>17</v>
      </c>
      <c r="H63" s="27">
        <f t="shared" si="2"/>
        <v>0.0008912037037037036</v>
      </c>
      <c r="I63" s="25">
        <v>1</v>
      </c>
      <c r="J63" s="28">
        <f t="shared" si="3"/>
        <v>0.000949074074074074</v>
      </c>
      <c r="K63" s="25">
        <v>2</v>
      </c>
      <c r="L63" s="25">
        <f>K63</f>
        <v>2</v>
      </c>
    </row>
    <row r="64" spans="1:12" ht="24.75" customHeight="1">
      <c r="A64" s="29">
        <v>55</v>
      </c>
      <c r="B64" s="29" t="s">
        <v>36</v>
      </c>
      <c r="C64" s="29" t="s">
        <v>118</v>
      </c>
      <c r="D64" s="29" t="s">
        <v>100</v>
      </c>
      <c r="E64" s="29" t="s">
        <v>99</v>
      </c>
      <c r="F64" s="25"/>
      <c r="G64" s="25"/>
      <c r="H64" s="27">
        <f t="shared" si="2"/>
        <v>0.4166666666666667</v>
      </c>
      <c r="I64" s="25"/>
      <c r="J64" s="28">
        <f t="shared" si="3"/>
        <v>0.8333333333333334</v>
      </c>
      <c r="K64" s="25">
        <v>37</v>
      </c>
      <c r="L64" s="25">
        <v>75</v>
      </c>
    </row>
    <row r="65" spans="1:12" ht="24.75" customHeight="1">
      <c r="A65" s="29">
        <v>56</v>
      </c>
      <c r="B65" s="29" t="s">
        <v>36</v>
      </c>
      <c r="C65" s="29" t="s">
        <v>119</v>
      </c>
      <c r="D65" s="29" t="s">
        <v>115</v>
      </c>
      <c r="E65" s="29" t="s">
        <v>91</v>
      </c>
      <c r="F65" s="25">
        <v>1</v>
      </c>
      <c r="G65" s="25">
        <v>10</v>
      </c>
      <c r="H65" s="27">
        <f t="shared" si="2"/>
        <v>0.0008101851851851852</v>
      </c>
      <c r="I65" s="25">
        <v>4</v>
      </c>
      <c r="J65" s="28">
        <f t="shared" si="3"/>
        <v>0.0010416666666666667</v>
      </c>
      <c r="K65" s="25">
        <v>3</v>
      </c>
      <c r="L65" s="25">
        <f>K65</f>
        <v>3</v>
      </c>
    </row>
    <row r="66" spans="1:12" ht="24.75" customHeight="1">
      <c r="A66" s="29">
        <v>57</v>
      </c>
      <c r="B66" s="29" t="s">
        <v>36</v>
      </c>
      <c r="C66" s="29" t="s">
        <v>120</v>
      </c>
      <c r="D66" s="29" t="s">
        <v>115</v>
      </c>
      <c r="E66" s="29" t="s">
        <v>91</v>
      </c>
      <c r="F66" s="25">
        <v>1</v>
      </c>
      <c r="G66" s="25">
        <v>42</v>
      </c>
      <c r="H66" s="27">
        <f t="shared" si="2"/>
        <v>0.0011805555555555556</v>
      </c>
      <c r="I66" s="25">
        <v>18</v>
      </c>
      <c r="J66" s="28">
        <f t="shared" si="3"/>
        <v>0.0022222222222222222</v>
      </c>
      <c r="K66" s="25">
        <v>18</v>
      </c>
      <c r="L66" s="25">
        <f>K66</f>
        <v>18</v>
      </c>
    </row>
    <row r="67" spans="1:12" ht="24.75" customHeight="1">
      <c r="A67" s="29">
        <v>58</v>
      </c>
      <c r="B67" s="29" t="s">
        <v>85</v>
      </c>
      <c r="C67" s="29" t="s">
        <v>121</v>
      </c>
      <c r="D67" s="29" t="s">
        <v>115</v>
      </c>
      <c r="E67" s="29" t="s">
        <v>91</v>
      </c>
      <c r="F67" s="25">
        <v>1</v>
      </c>
      <c r="G67" s="25">
        <v>31</v>
      </c>
      <c r="H67" s="27">
        <f t="shared" si="2"/>
        <v>0.0010532407407407407</v>
      </c>
      <c r="I67" s="25">
        <v>31</v>
      </c>
      <c r="J67" s="28">
        <f t="shared" si="3"/>
        <v>0.0028472222222222223</v>
      </c>
      <c r="K67" s="25">
        <v>4</v>
      </c>
      <c r="L67" s="25">
        <f>K67</f>
        <v>4</v>
      </c>
    </row>
    <row r="68" spans="1:12" ht="24.75" customHeight="1">
      <c r="A68" s="29">
        <v>59</v>
      </c>
      <c r="B68" s="29" t="s">
        <v>36</v>
      </c>
      <c r="C68" s="29" t="s">
        <v>122</v>
      </c>
      <c r="D68" s="29" t="s">
        <v>115</v>
      </c>
      <c r="E68" s="29" t="s">
        <v>91</v>
      </c>
      <c r="F68" s="25"/>
      <c r="G68" s="25"/>
      <c r="H68" s="27">
        <f t="shared" si="2"/>
        <v>0.4166666666666667</v>
      </c>
      <c r="I68" s="25"/>
      <c r="J68" s="28">
        <f t="shared" si="3"/>
        <v>0.8333333333333334</v>
      </c>
      <c r="K68" s="25">
        <v>37</v>
      </c>
      <c r="L68" s="25">
        <v>75</v>
      </c>
    </row>
    <row r="69" spans="1:12" ht="24.75" customHeight="1">
      <c r="A69" s="29">
        <v>60</v>
      </c>
      <c r="B69" s="29" t="s">
        <v>85</v>
      </c>
      <c r="C69" s="29" t="s">
        <v>123</v>
      </c>
      <c r="D69" s="29" t="s">
        <v>115</v>
      </c>
      <c r="E69" s="29" t="s">
        <v>91</v>
      </c>
      <c r="F69" s="25">
        <v>2</v>
      </c>
      <c r="G69" s="25">
        <v>10</v>
      </c>
      <c r="H69" s="27">
        <f t="shared" si="2"/>
        <v>0.0015046296296296294</v>
      </c>
      <c r="I69" s="25">
        <v>71</v>
      </c>
      <c r="J69" s="28">
        <f t="shared" si="3"/>
        <v>0.005613425925925926</v>
      </c>
      <c r="K69" s="25">
        <v>11</v>
      </c>
      <c r="L69" s="25">
        <f>K69</f>
        <v>11</v>
      </c>
    </row>
    <row r="70" spans="1:12" ht="24.75" customHeight="1">
      <c r="A70" s="29">
        <v>61</v>
      </c>
      <c r="B70" s="29" t="s">
        <v>85</v>
      </c>
      <c r="C70" s="29" t="s">
        <v>124</v>
      </c>
      <c r="D70" s="29" t="s">
        <v>115</v>
      </c>
      <c r="E70" s="29" t="s">
        <v>91</v>
      </c>
      <c r="F70" s="25">
        <v>3</v>
      </c>
      <c r="G70" s="25">
        <v>0</v>
      </c>
      <c r="H70" s="27">
        <f t="shared" si="2"/>
        <v>0.0020833333333333333</v>
      </c>
      <c r="I70" s="25">
        <v>97</v>
      </c>
      <c r="J70" s="28">
        <f t="shared" si="3"/>
        <v>0.007696759259259261</v>
      </c>
      <c r="K70" s="25">
        <v>18</v>
      </c>
      <c r="L70" s="25">
        <f>K70</f>
        <v>18</v>
      </c>
    </row>
    <row r="71" spans="1:12" ht="24.75" customHeight="1">
      <c r="A71" s="29">
        <v>62</v>
      </c>
      <c r="B71" s="29" t="s">
        <v>85</v>
      </c>
      <c r="C71" s="29" t="s">
        <v>125</v>
      </c>
      <c r="D71" s="29" t="s">
        <v>115</v>
      </c>
      <c r="E71" s="29" t="s">
        <v>91</v>
      </c>
      <c r="F71" s="25">
        <v>2</v>
      </c>
      <c r="G71" s="25">
        <v>21</v>
      </c>
      <c r="H71" s="27">
        <f t="shared" si="2"/>
        <v>0.0016319444444444445</v>
      </c>
      <c r="I71" s="25">
        <v>76</v>
      </c>
      <c r="J71" s="28">
        <f t="shared" si="3"/>
        <v>0.006030092592592593</v>
      </c>
      <c r="K71" s="25">
        <v>13</v>
      </c>
      <c r="L71" s="25">
        <f>K71</f>
        <v>13</v>
      </c>
    </row>
    <row r="72" spans="1:12" ht="24.75" customHeight="1">
      <c r="A72" s="29">
        <v>63</v>
      </c>
      <c r="B72" s="29" t="s">
        <v>85</v>
      </c>
      <c r="C72" s="29" t="s">
        <v>222</v>
      </c>
      <c r="D72" s="29" t="s">
        <v>92</v>
      </c>
      <c r="E72" s="29" t="s">
        <v>91</v>
      </c>
      <c r="F72" s="25">
        <v>1</v>
      </c>
      <c r="G72" s="25">
        <v>35</v>
      </c>
      <c r="H72" s="27">
        <f t="shared" si="2"/>
        <v>0.001099537037037037</v>
      </c>
      <c r="I72" s="25">
        <v>30</v>
      </c>
      <c r="J72" s="28">
        <f t="shared" si="3"/>
        <v>0.002835648148148148</v>
      </c>
      <c r="K72" s="25">
        <v>3</v>
      </c>
      <c r="L72" s="25">
        <f>K72</f>
        <v>3</v>
      </c>
    </row>
    <row r="73" spans="1:12" ht="24.75" customHeight="1">
      <c r="A73" s="29">
        <v>64</v>
      </c>
      <c r="B73" s="29" t="s">
        <v>36</v>
      </c>
      <c r="C73" s="29" t="s">
        <v>126</v>
      </c>
      <c r="D73" s="29" t="s">
        <v>97</v>
      </c>
      <c r="E73" s="29" t="s">
        <v>48</v>
      </c>
      <c r="F73" s="25">
        <v>1</v>
      </c>
      <c r="G73" s="25">
        <v>41</v>
      </c>
      <c r="H73" s="27">
        <f t="shared" si="2"/>
        <v>0.0011689814814814816</v>
      </c>
      <c r="I73" s="25">
        <v>27</v>
      </c>
      <c r="J73" s="28">
        <f t="shared" si="3"/>
        <v>0.0027314814814814814</v>
      </c>
      <c r="K73" s="25">
        <v>22</v>
      </c>
      <c r="L73" s="25">
        <f>K73</f>
        <v>22</v>
      </c>
    </row>
    <row r="74" spans="1:12" ht="24.75" customHeight="1">
      <c r="A74" s="29">
        <v>65</v>
      </c>
      <c r="B74" s="29" t="s">
        <v>85</v>
      </c>
      <c r="C74" s="29" t="s">
        <v>129</v>
      </c>
      <c r="D74" s="29" t="s">
        <v>115</v>
      </c>
      <c r="E74" s="29" t="s">
        <v>91</v>
      </c>
      <c r="F74" s="25"/>
      <c r="G74" s="25"/>
      <c r="H74" s="27">
        <f aca="true" t="shared" si="4" ref="H74:H105">IF(TIME(,F74,G74)=0,TIME(10,F74,G74),TIME(,F74,G74))</f>
        <v>0.4166666666666667</v>
      </c>
      <c r="I74" s="25"/>
      <c r="J74" s="28">
        <f aca="true" t="shared" si="5" ref="J74:J105">IF(H74&gt;TIME(,L$4,),H74+TIME(10,,)+TIME(,,I74*L$2),H74+TIME(,,I74*L$2))</f>
        <v>0.8333333333333334</v>
      </c>
      <c r="K74" s="25">
        <v>20</v>
      </c>
      <c r="L74" s="25">
        <v>48</v>
      </c>
    </row>
    <row r="75" spans="1:12" ht="24.75" customHeight="1">
      <c r="A75" s="29">
        <v>66</v>
      </c>
      <c r="B75" s="29" t="s">
        <v>36</v>
      </c>
      <c r="C75" s="29" t="s">
        <v>128</v>
      </c>
      <c r="D75" s="29" t="s">
        <v>97</v>
      </c>
      <c r="E75" s="29" t="s">
        <v>48</v>
      </c>
      <c r="F75" s="25">
        <v>1</v>
      </c>
      <c r="G75" s="25">
        <v>50</v>
      </c>
      <c r="H75" s="27">
        <f t="shared" si="4"/>
        <v>0.0012731481481481483</v>
      </c>
      <c r="I75" s="25">
        <v>52</v>
      </c>
      <c r="J75" s="28">
        <f t="shared" si="5"/>
        <v>0.004282407407407407</v>
      </c>
      <c r="K75" s="25">
        <v>29</v>
      </c>
      <c r="L75" s="25">
        <f aca="true" t="shared" si="6" ref="L75:L80">K75</f>
        <v>29</v>
      </c>
    </row>
    <row r="76" spans="1:12" ht="24.75" customHeight="1">
      <c r="A76" s="29">
        <v>67</v>
      </c>
      <c r="B76" s="29" t="s">
        <v>36</v>
      </c>
      <c r="C76" s="29" t="s">
        <v>130</v>
      </c>
      <c r="D76" s="29" t="s">
        <v>115</v>
      </c>
      <c r="E76" s="29" t="s">
        <v>91</v>
      </c>
      <c r="F76" s="25">
        <v>1</v>
      </c>
      <c r="G76" s="25">
        <v>37</v>
      </c>
      <c r="H76" s="27">
        <f t="shared" si="4"/>
        <v>0.0011226851851851851</v>
      </c>
      <c r="I76" s="25">
        <v>10</v>
      </c>
      <c r="J76" s="28">
        <f t="shared" si="5"/>
        <v>0.001701388888888889</v>
      </c>
      <c r="K76" s="25">
        <v>14</v>
      </c>
      <c r="L76" s="25">
        <f t="shared" si="6"/>
        <v>14</v>
      </c>
    </row>
    <row r="77" spans="1:12" ht="24.75" customHeight="1">
      <c r="A77" s="29">
        <v>68</v>
      </c>
      <c r="B77" s="29" t="s">
        <v>36</v>
      </c>
      <c r="C77" s="29" t="s">
        <v>132</v>
      </c>
      <c r="D77" s="29" t="s">
        <v>115</v>
      </c>
      <c r="E77" s="29" t="s">
        <v>91</v>
      </c>
      <c r="F77" s="25">
        <v>2</v>
      </c>
      <c r="G77" s="25">
        <v>24</v>
      </c>
      <c r="H77" s="27">
        <f t="shared" si="4"/>
        <v>0.0016666666666666668</v>
      </c>
      <c r="I77" s="25">
        <v>88</v>
      </c>
      <c r="J77" s="28">
        <f t="shared" si="5"/>
        <v>0.006759259259259259</v>
      </c>
      <c r="K77" s="25">
        <v>32</v>
      </c>
      <c r="L77" s="25">
        <f t="shared" si="6"/>
        <v>32</v>
      </c>
    </row>
    <row r="78" spans="1:12" ht="24.75" customHeight="1">
      <c r="A78" s="29">
        <v>69</v>
      </c>
      <c r="B78" s="29" t="s">
        <v>85</v>
      </c>
      <c r="C78" s="29" t="s">
        <v>133</v>
      </c>
      <c r="D78" s="29" t="s">
        <v>115</v>
      </c>
      <c r="E78" s="29" t="s">
        <v>91</v>
      </c>
      <c r="F78" s="25">
        <v>2</v>
      </c>
      <c r="G78" s="25">
        <v>35</v>
      </c>
      <c r="H78" s="27">
        <f t="shared" si="4"/>
        <v>0.0017939814814814815</v>
      </c>
      <c r="I78" s="25">
        <v>73</v>
      </c>
      <c r="J78" s="28">
        <f t="shared" si="5"/>
        <v>0.0060185185185185185</v>
      </c>
      <c r="K78" s="25">
        <v>12</v>
      </c>
      <c r="L78" s="25">
        <f t="shared" si="6"/>
        <v>12</v>
      </c>
    </row>
    <row r="79" spans="1:12" ht="24.75" customHeight="1">
      <c r="A79" s="29">
        <v>70</v>
      </c>
      <c r="B79" s="29" t="s">
        <v>36</v>
      </c>
      <c r="C79" s="29" t="s">
        <v>134</v>
      </c>
      <c r="D79" s="29" t="s">
        <v>115</v>
      </c>
      <c r="E79" s="29" t="s">
        <v>91</v>
      </c>
      <c r="F79" s="25">
        <v>3</v>
      </c>
      <c r="G79" s="25">
        <v>1</v>
      </c>
      <c r="H79" s="27">
        <f t="shared" si="4"/>
        <v>0.0020949074074074073</v>
      </c>
      <c r="I79" s="25">
        <v>120</v>
      </c>
      <c r="J79" s="28">
        <f t="shared" si="5"/>
        <v>0.4257060185185185</v>
      </c>
      <c r="K79" s="25">
        <v>36</v>
      </c>
      <c r="L79" s="25">
        <f t="shared" si="6"/>
        <v>36</v>
      </c>
    </row>
    <row r="80" spans="1:12" ht="24.75" customHeight="1">
      <c r="A80" s="29">
        <v>71</v>
      </c>
      <c r="B80" s="29" t="s">
        <v>85</v>
      </c>
      <c r="C80" s="29" t="s">
        <v>135</v>
      </c>
      <c r="D80" s="29" t="s">
        <v>115</v>
      </c>
      <c r="E80" s="29" t="s">
        <v>91</v>
      </c>
      <c r="F80" s="25">
        <v>2</v>
      </c>
      <c r="G80" s="25">
        <v>22</v>
      </c>
      <c r="H80" s="27">
        <f t="shared" si="4"/>
        <v>0.0016435185185185183</v>
      </c>
      <c r="I80" s="25">
        <v>64</v>
      </c>
      <c r="J80" s="28">
        <f t="shared" si="5"/>
        <v>0.005347222222222222</v>
      </c>
      <c r="K80" s="25">
        <v>10</v>
      </c>
      <c r="L80" s="25">
        <f t="shared" si="6"/>
        <v>10</v>
      </c>
    </row>
    <row r="81" spans="1:12" ht="24.75" customHeight="1">
      <c r="A81" s="29">
        <v>72</v>
      </c>
      <c r="B81" s="29" t="s">
        <v>85</v>
      </c>
      <c r="C81" s="29" t="s">
        <v>223</v>
      </c>
      <c r="D81" s="29" t="s">
        <v>92</v>
      </c>
      <c r="E81" s="29" t="s">
        <v>91</v>
      </c>
      <c r="F81" s="25"/>
      <c r="G81" s="25"/>
      <c r="H81" s="27">
        <f t="shared" si="4"/>
        <v>0.4166666666666667</v>
      </c>
      <c r="I81" s="25"/>
      <c r="J81" s="28">
        <f t="shared" si="5"/>
        <v>0.8333333333333334</v>
      </c>
      <c r="K81" s="25">
        <v>20</v>
      </c>
      <c r="L81" s="25">
        <v>48</v>
      </c>
    </row>
    <row r="82" spans="1:12" ht="24.75" customHeight="1">
      <c r="A82" s="29">
        <v>73</v>
      </c>
      <c r="B82" s="29" t="s">
        <v>36</v>
      </c>
      <c r="C82" s="29" t="s">
        <v>136</v>
      </c>
      <c r="D82" s="29" t="s">
        <v>115</v>
      </c>
      <c r="E82" s="29" t="s">
        <v>91</v>
      </c>
      <c r="F82" s="25"/>
      <c r="G82" s="25"/>
      <c r="H82" s="27">
        <f t="shared" si="4"/>
        <v>0.4166666666666667</v>
      </c>
      <c r="I82" s="25"/>
      <c r="J82" s="28">
        <f t="shared" si="5"/>
        <v>0.8333333333333334</v>
      </c>
      <c r="K82" s="25">
        <v>37</v>
      </c>
      <c r="L82" s="25">
        <v>75</v>
      </c>
    </row>
    <row r="83" spans="1:12" ht="24.75" customHeight="1">
      <c r="A83" s="29">
        <v>74</v>
      </c>
      <c r="B83" s="29" t="s">
        <v>36</v>
      </c>
      <c r="C83" s="29" t="s">
        <v>137</v>
      </c>
      <c r="D83" s="29" t="s">
        <v>92</v>
      </c>
      <c r="E83" s="29" t="s">
        <v>91</v>
      </c>
      <c r="F83" s="25">
        <v>1</v>
      </c>
      <c r="G83" s="25">
        <v>45</v>
      </c>
      <c r="H83" s="27">
        <f t="shared" si="4"/>
        <v>0.0012152777777777778</v>
      </c>
      <c r="I83" s="25">
        <v>27</v>
      </c>
      <c r="J83" s="28">
        <f t="shared" si="5"/>
        <v>0.0027777777777777775</v>
      </c>
      <c r="K83" s="25">
        <v>23</v>
      </c>
      <c r="L83" s="25">
        <f>K83</f>
        <v>23</v>
      </c>
    </row>
    <row r="84" spans="1:12" ht="24.75" customHeight="1">
      <c r="A84" s="29">
        <v>75</v>
      </c>
      <c r="B84" s="29" t="s">
        <v>36</v>
      </c>
      <c r="C84" s="29" t="s">
        <v>139</v>
      </c>
      <c r="D84" s="29" t="s">
        <v>97</v>
      </c>
      <c r="E84" s="29" t="s">
        <v>127</v>
      </c>
      <c r="F84" s="25">
        <v>1</v>
      </c>
      <c r="G84" s="25">
        <v>28</v>
      </c>
      <c r="H84" s="27">
        <f t="shared" si="4"/>
        <v>0.0010185185185185186</v>
      </c>
      <c r="I84" s="25">
        <v>25</v>
      </c>
      <c r="J84" s="28">
        <f t="shared" si="5"/>
        <v>0.002465277777777778</v>
      </c>
      <c r="K84" s="25">
        <v>21</v>
      </c>
      <c r="L84" s="25">
        <f>K84</f>
        <v>21</v>
      </c>
    </row>
    <row r="85" spans="1:12" ht="24.75" customHeight="1">
      <c r="A85" s="29">
        <v>76</v>
      </c>
      <c r="B85" s="29" t="s">
        <v>36</v>
      </c>
      <c r="C85" s="29" t="s">
        <v>138</v>
      </c>
      <c r="D85" s="29" t="s">
        <v>92</v>
      </c>
      <c r="E85" s="29" t="s">
        <v>91</v>
      </c>
      <c r="F85" s="25"/>
      <c r="G85" s="25"/>
      <c r="H85" s="27">
        <f t="shared" si="4"/>
        <v>0.4166666666666667</v>
      </c>
      <c r="I85" s="25"/>
      <c r="J85" s="28">
        <f t="shared" si="5"/>
        <v>0.8333333333333334</v>
      </c>
      <c r="K85" s="25">
        <v>37</v>
      </c>
      <c r="L85" s="25">
        <v>75</v>
      </c>
    </row>
    <row r="86" spans="1:12" ht="24.75" customHeight="1">
      <c r="A86" s="29">
        <v>77</v>
      </c>
      <c r="B86" s="29" t="s">
        <v>36</v>
      </c>
      <c r="C86" s="29" t="s">
        <v>140</v>
      </c>
      <c r="D86" s="29" t="s">
        <v>141</v>
      </c>
      <c r="E86" s="29" t="s">
        <v>91</v>
      </c>
      <c r="F86" s="25"/>
      <c r="G86" s="25"/>
      <c r="H86" s="27">
        <f t="shared" si="4"/>
        <v>0.4166666666666667</v>
      </c>
      <c r="I86" s="25"/>
      <c r="J86" s="28">
        <f t="shared" si="5"/>
        <v>0.8333333333333334</v>
      </c>
      <c r="K86" s="25">
        <v>37</v>
      </c>
      <c r="L86" s="25">
        <v>75</v>
      </c>
    </row>
    <row r="87" spans="1:12" ht="24.75" customHeight="1">
      <c r="A87" s="29">
        <v>78</v>
      </c>
      <c r="B87" s="29" t="s">
        <v>36</v>
      </c>
      <c r="C87" s="29" t="s">
        <v>142</v>
      </c>
      <c r="D87" s="29" t="s">
        <v>141</v>
      </c>
      <c r="E87" s="29" t="s">
        <v>91</v>
      </c>
      <c r="F87" s="25">
        <v>3</v>
      </c>
      <c r="G87" s="25">
        <v>15</v>
      </c>
      <c r="H87" s="27">
        <f t="shared" si="4"/>
        <v>0.0022569444444444447</v>
      </c>
      <c r="I87" s="25">
        <v>100</v>
      </c>
      <c r="J87" s="28">
        <f t="shared" si="5"/>
        <v>0.4247106481481482</v>
      </c>
      <c r="K87" s="25">
        <v>35</v>
      </c>
      <c r="L87" s="25">
        <f aca="true" t="shared" si="7" ref="L87:L93">K87</f>
        <v>35</v>
      </c>
    </row>
    <row r="88" spans="1:12" ht="24.75" customHeight="1">
      <c r="A88" s="29">
        <v>79</v>
      </c>
      <c r="B88" s="29" t="s">
        <v>36</v>
      </c>
      <c r="C88" s="29" t="s">
        <v>143</v>
      </c>
      <c r="D88" s="29" t="s">
        <v>141</v>
      </c>
      <c r="E88" s="29" t="s">
        <v>91</v>
      </c>
      <c r="F88" s="25">
        <v>1</v>
      </c>
      <c r="G88" s="25">
        <v>46</v>
      </c>
      <c r="H88" s="27">
        <f t="shared" si="4"/>
        <v>0.0012268518518518518</v>
      </c>
      <c r="I88" s="25">
        <v>60</v>
      </c>
      <c r="J88" s="28">
        <f t="shared" si="5"/>
        <v>0.004699074074074074</v>
      </c>
      <c r="K88" s="25">
        <v>30</v>
      </c>
      <c r="L88" s="25">
        <f t="shared" si="7"/>
        <v>30</v>
      </c>
    </row>
    <row r="89" spans="1:12" ht="24.75" customHeight="1">
      <c r="A89" s="29">
        <v>80</v>
      </c>
      <c r="B89" s="29" t="s">
        <v>85</v>
      </c>
      <c r="C89" s="29" t="s">
        <v>224</v>
      </c>
      <c r="D89" s="29" t="s">
        <v>141</v>
      </c>
      <c r="E89" s="29" t="s">
        <v>91</v>
      </c>
      <c r="F89" s="25">
        <v>1</v>
      </c>
      <c r="G89" s="25">
        <v>45</v>
      </c>
      <c r="H89" s="27">
        <f t="shared" si="4"/>
        <v>0.0012152777777777778</v>
      </c>
      <c r="I89" s="25">
        <v>108</v>
      </c>
      <c r="J89" s="28">
        <f t="shared" si="5"/>
        <v>0.007465277777777777</v>
      </c>
      <c r="K89" s="25">
        <v>16</v>
      </c>
      <c r="L89" s="25">
        <f t="shared" si="7"/>
        <v>16</v>
      </c>
    </row>
    <row r="90" spans="1:12" ht="24.75" customHeight="1">
      <c r="A90" s="29">
        <v>81</v>
      </c>
      <c r="B90" s="29" t="s">
        <v>85</v>
      </c>
      <c r="C90" s="29" t="s">
        <v>144</v>
      </c>
      <c r="D90" s="29" t="s">
        <v>141</v>
      </c>
      <c r="E90" s="29" t="s">
        <v>91</v>
      </c>
      <c r="F90" s="25">
        <v>2</v>
      </c>
      <c r="G90" s="25">
        <v>5</v>
      </c>
      <c r="H90" s="27">
        <f t="shared" si="4"/>
        <v>0.0014467592592592594</v>
      </c>
      <c r="I90" s="25">
        <v>58</v>
      </c>
      <c r="J90" s="28">
        <f t="shared" si="5"/>
        <v>0.004803240740740741</v>
      </c>
      <c r="K90" s="25">
        <v>8</v>
      </c>
      <c r="L90" s="25">
        <f t="shared" si="7"/>
        <v>8</v>
      </c>
    </row>
    <row r="91" spans="1:12" ht="24.75" customHeight="1">
      <c r="A91" s="29">
        <v>82</v>
      </c>
      <c r="B91" s="29" t="s">
        <v>36</v>
      </c>
      <c r="C91" s="29" t="s">
        <v>145</v>
      </c>
      <c r="D91" s="29" t="s">
        <v>141</v>
      </c>
      <c r="E91" s="29" t="s">
        <v>91</v>
      </c>
      <c r="F91" s="25">
        <v>2</v>
      </c>
      <c r="G91" s="25">
        <v>14</v>
      </c>
      <c r="H91" s="27">
        <f t="shared" si="4"/>
        <v>0.001550925925925926</v>
      </c>
      <c r="I91" s="25">
        <v>112</v>
      </c>
      <c r="J91" s="28">
        <f t="shared" si="5"/>
        <v>0.008032407407407408</v>
      </c>
      <c r="K91" s="25">
        <v>34</v>
      </c>
      <c r="L91" s="25">
        <f t="shared" si="7"/>
        <v>34</v>
      </c>
    </row>
    <row r="92" spans="1:12" ht="24.75" customHeight="1">
      <c r="A92" s="29">
        <v>83</v>
      </c>
      <c r="B92" s="29" t="s">
        <v>85</v>
      </c>
      <c r="C92" s="29" t="s">
        <v>146</v>
      </c>
      <c r="D92" s="29" t="s">
        <v>141</v>
      </c>
      <c r="E92" s="29" t="s">
        <v>91</v>
      </c>
      <c r="F92" s="25">
        <v>2</v>
      </c>
      <c r="G92" s="25">
        <v>10</v>
      </c>
      <c r="H92" s="27">
        <f t="shared" si="4"/>
        <v>0.0015046296296296294</v>
      </c>
      <c r="I92" s="25">
        <v>81</v>
      </c>
      <c r="J92" s="28">
        <f t="shared" si="5"/>
        <v>0.006192129629629629</v>
      </c>
      <c r="K92" s="25">
        <v>15</v>
      </c>
      <c r="L92" s="25">
        <f t="shared" si="7"/>
        <v>15</v>
      </c>
    </row>
    <row r="93" spans="1:12" ht="24.75" customHeight="1">
      <c r="A93" s="29">
        <v>84</v>
      </c>
      <c r="B93" s="29" t="s">
        <v>36</v>
      </c>
      <c r="C93" s="29" t="s">
        <v>147</v>
      </c>
      <c r="D93" s="29" t="s">
        <v>141</v>
      </c>
      <c r="E93" s="29" t="s">
        <v>91</v>
      </c>
      <c r="F93" s="25">
        <v>1</v>
      </c>
      <c r="G93" s="25">
        <v>26</v>
      </c>
      <c r="H93" s="27">
        <f t="shared" si="4"/>
        <v>0.0009953703703703704</v>
      </c>
      <c r="I93" s="25">
        <v>10</v>
      </c>
      <c r="J93" s="28">
        <f t="shared" si="5"/>
        <v>0.001574074074074074</v>
      </c>
      <c r="K93" s="25">
        <v>11</v>
      </c>
      <c r="L93" s="25">
        <f t="shared" si="7"/>
        <v>11</v>
      </c>
    </row>
    <row r="94" spans="1:12" ht="24.75" customHeight="1">
      <c r="A94" s="29">
        <v>85</v>
      </c>
      <c r="B94" s="29" t="s">
        <v>36</v>
      </c>
      <c r="C94" s="29" t="s">
        <v>148</v>
      </c>
      <c r="D94" s="29" t="s">
        <v>141</v>
      </c>
      <c r="E94" s="29" t="s">
        <v>91</v>
      </c>
      <c r="F94" s="25"/>
      <c r="G94" s="25"/>
      <c r="H94" s="27">
        <f t="shared" si="4"/>
        <v>0.4166666666666667</v>
      </c>
      <c r="I94" s="25"/>
      <c r="J94" s="28">
        <f t="shared" si="5"/>
        <v>0.8333333333333334</v>
      </c>
      <c r="K94" s="25">
        <v>37</v>
      </c>
      <c r="L94" s="25">
        <v>75</v>
      </c>
    </row>
    <row r="95" spans="1:12" ht="24.75" customHeight="1">
      <c r="A95" s="29">
        <v>86</v>
      </c>
      <c r="B95" s="29" t="s">
        <v>85</v>
      </c>
      <c r="C95" s="29" t="s">
        <v>149</v>
      </c>
      <c r="D95" s="29" t="s">
        <v>141</v>
      </c>
      <c r="E95" s="29" t="s">
        <v>91</v>
      </c>
      <c r="F95" s="25"/>
      <c r="G95" s="25"/>
      <c r="H95" s="27">
        <f t="shared" si="4"/>
        <v>0.4166666666666667</v>
      </c>
      <c r="I95" s="25"/>
      <c r="J95" s="28">
        <f t="shared" si="5"/>
        <v>0.8333333333333334</v>
      </c>
      <c r="K95" s="25">
        <v>20</v>
      </c>
      <c r="L95" s="25">
        <v>48</v>
      </c>
    </row>
    <row r="96" spans="1:12" ht="24.75" customHeight="1">
      <c r="A96" s="29">
        <v>87</v>
      </c>
      <c r="B96" s="29" t="s">
        <v>85</v>
      </c>
      <c r="C96" s="29" t="s">
        <v>150</v>
      </c>
      <c r="D96" s="29" t="s">
        <v>151</v>
      </c>
      <c r="E96" s="29" t="s">
        <v>48</v>
      </c>
      <c r="F96" s="25">
        <v>2</v>
      </c>
      <c r="G96" s="25">
        <v>26</v>
      </c>
      <c r="H96" s="27">
        <f t="shared" si="4"/>
        <v>0.001689814814814815</v>
      </c>
      <c r="I96" s="25">
        <v>56</v>
      </c>
      <c r="J96" s="28">
        <f t="shared" si="5"/>
        <v>0.004930555555555556</v>
      </c>
      <c r="K96" s="25">
        <v>9</v>
      </c>
      <c r="L96" s="25">
        <f>K96</f>
        <v>9</v>
      </c>
    </row>
    <row r="97" spans="1:12" ht="24.75" customHeight="1">
      <c r="A97" s="29">
        <v>88</v>
      </c>
      <c r="B97" s="29" t="s">
        <v>36</v>
      </c>
      <c r="C97" s="29" t="s">
        <v>152</v>
      </c>
      <c r="D97" s="29" t="s">
        <v>151</v>
      </c>
      <c r="E97" s="29" t="s">
        <v>48</v>
      </c>
      <c r="F97" s="25">
        <v>1</v>
      </c>
      <c r="G97" s="25">
        <v>35</v>
      </c>
      <c r="H97" s="27">
        <f t="shared" si="4"/>
        <v>0.001099537037037037</v>
      </c>
      <c r="I97" s="25">
        <v>15</v>
      </c>
      <c r="J97" s="28">
        <f t="shared" si="5"/>
        <v>0.001967592592592593</v>
      </c>
      <c r="K97" s="25">
        <v>17</v>
      </c>
      <c r="L97" s="25">
        <f>K97</f>
        <v>17</v>
      </c>
    </row>
    <row r="98" spans="1:12" ht="24.75" customHeight="1">
      <c r="A98" s="29">
        <v>89</v>
      </c>
      <c r="B98" s="29" t="s">
        <v>36</v>
      </c>
      <c r="C98" s="29" t="s">
        <v>153</v>
      </c>
      <c r="D98" s="29" t="s">
        <v>115</v>
      </c>
      <c r="E98" s="29" t="s">
        <v>91</v>
      </c>
      <c r="F98" s="25"/>
      <c r="G98" s="25"/>
      <c r="H98" s="27">
        <f t="shared" si="4"/>
        <v>0.4166666666666667</v>
      </c>
      <c r="I98" s="25"/>
      <c r="J98" s="28">
        <f t="shared" si="5"/>
        <v>0.8333333333333334</v>
      </c>
      <c r="K98" s="25">
        <v>37</v>
      </c>
      <c r="L98" s="25">
        <v>75</v>
      </c>
    </row>
    <row r="99" spans="1:12" ht="24.75" customHeight="1">
      <c r="A99" s="29">
        <v>90</v>
      </c>
      <c r="B99" s="29" t="s">
        <v>36</v>
      </c>
      <c r="C99" s="29" t="s">
        <v>168</v>
      </c>
      <c r="D99" s="29" t="s">
        <v>115</v>
      </c>
      <c r="E99" s="29" t="s">
        <v>91</v>
      </c>
      <c r="F99" s="25">
        <v>2</v>
      </c>
      <c r="G99" s="25">
        <v>37</v>
      </c>
      <c r="H99" s="27">
        <f t="shared" si="4"/>
        <v>0.0018171296296296297</v>
      </c>
      <c r="I99" s="25">
        <v>88</v>
      </c>
      <c r="J99" s="28">
        <f t="shared" si="5"/>
        <v>0.006909722222222222</v>
      </c>
      <c r="K99" s="25">
        <v>33</v>
      </c>
      <c r="L99" s="25">
        <f>K99</f>
        <v>33</v>
      </c>
    </row>
    <row r="100" spans="1:12" ht="24.75" customHeight="1">
      <c r="A100" s="29">
        <v>91</v>
      </c>
      <c r="B100" s="29" t="s">
        <v>85</v>
      </c>
      <c r="C100" s="29" t="s">
        <v>155</v>
      </c>
      <c r="D100" s="29" t="s">
        <v>56</v>
      </c>
      <c r="E100" s="29" t="s">
        <v>48</v>
      </c>
      <c r="F100" s="25">
        <v>2</v>
      </c>
      <c r="G100" s="25">
        <v>26</v>
      </c>
      <c r="H100" s="27">
        <f t="shared" si="4"/>
        <v>0.001689814814814815</v>
      </c>
      <c r="I100" s="25">
        <v>103</v>
      </c>
      <c r="J100" s="28">
        <f t="shared" si="5"/>
        <v>0.007650462962962964</v>
      </c>
      <c r="K100" s="25">
        <v>17</v>
      </c>
      <c r="L100" s="25">
        <f>K100</f>
        <v>17</v>
      </c>
    </row>
    <row r="101" spans="1:12" ht="24.75" customHeight="1">
      <c r="A101" s="29">
        <v>92</v>
      </c>
      <c r="B101" s="29" t="s">
        <v>36</v>
      </c>
      <c r="C101" s="29" t="s">
        <v>156</v>
      </c>
      <c r="D101" s="29" t="s">
        <v>104</v>
      </c>
      <c r="E101" s="29" t="s">
        <v>91</v>
      </c>
      <c r="F101" s="25"/>
      <c r="G101" s="25"/>
      <c r="H101" s="27">
        <f t="shared" si="4"/>
        <v>0.4166666666666667</v>
      </c>
      <c r="I101" s="25"/>
      <c r="J101" s="28">
        <f t="shared" si="5"/>
        <v>0.8333333333333334</v>
      </c>
      <c r="K101" s="25">
        <v>37</v>
      </c>
      <c r="L101" s="25">
        <v>75</v>
      </c>
    </row>
    <row r="102" spans="1:12" ht="24.75" customHeight="1">
      <c r="A102" s="29">
        <v>93</v>
      </c>
      <c r="B102" s="29" t="s">
        <v>85</v>
      </c>
      <c r="C102" s="29" t="s">
        <v>157</v>
      </c>
      <c r="D102" s="29" t="s">
        <v>104</v>
      </c>
      <c r="E102" s="29" t="s">
        <v>91</v>
      </c>
      <c r="F102" s="25"/>
      <c r="G102" s="25"/>
      <c r="H102" s="27">
        <f t="shared" si="4"/>
        <v>0.4166666666666667</v>
      </c>
      <c r="I102" s="25"/>
      <c r="J102" s="28">
        <f t="shared" si="5"/>
        <v>0.8333333333333334</v>
      </c>
      <c r="K102" s="25">
        <v>20</v>
      </c>
      <c r="L102" s="25">
        <v>48</v>
      </c>
    </row>
    <row r="103" spans="1:12" ht="24.75" customHeight="1">
      <c r="A103" s="29">
        <v>94</v>
      </c>
      <c r="B103" s="29" t="s">
        <v>36</v>
      </c>
      <c r="C103" s="29" t="s">
        <v>158</v>
      </c>
      <c r="D103" s="29" t="s">
        <v>56</v>
      </c>
      <c r="E103" s="29" t="s">
        <v>48</v>
      </c>
      <c r="F103" s="25">
        <v>1</v>
      </c>
      <c r="G103" s="25">
        <v>26</v>
      </c>
      <c r="H103" s="27">
        <f t="shared" si="4"/>
        <v>0.0009953703703703704</v>
      </c>
      <c r="I103" s="25">
        <v>45</v>
      </c>
      <c r="J103" s="28">
        <f t="shared" si="5"/>
        <v>0.003599537037037037</v>
      </c>
      <c r="K103" s="25">
        <v>27</v>
      </c>
      <c r="L103" s="25">
        <f>K103</f>
        <v>27</v>
      </c>
    </row>
    <row r="104" spans="1:12" ht="24.75" customHeight="1">
      <c r="A104" s="29">
        <v>95</v>
      </c>
      <c r="B104" s="29" t="s">
        <v>36</v>
      </c>
      <c r="C104" s="29" t="s">
        <v>159</v>
      </c>
      <c r="D104" s="29" t="s">
        <v>56</v>
      </c>
      <c r="E104" s="29" t="s">
        <v>48</v>
      </c>
      <c r="F104" s="25">
        <v>1</v>
      </c>
      <c r="G104" s="25">
        <v>12</v>
      </c>
      <c r="H104" s="27">
        <f t="shared" si="4"/>
        <v>0.0008333333333333334</v>
      </c>
      <c r="I104" s="25">
        <v>8</v>
      </c>
      <c r="J104" s="28">
        <f t="shared" si="5"/>
        <v>0.0012962962962962963</v>
      </c>
      <c r="K104" s="25">
        <v>7</v>
      </c>
      <c r="L104" s="25">
        <f>K104</f>
        <v>7</v>
      </c>
    </row>
    <row r="105" spans="1:12" ht="24.75" customHeight="1">
      <c r="A105" s="29">
        <v>96</v>
      </c>
      <c r="B105" s="29" t="s">
        <v>36</v>
      </c>
      <c r="C105" s="29" t="s">
        <v>262</v>
      </c>
      <c r="D105" s="29" t="s">
        <v>115</v>
      </c>
      <c r="E105" s="29" t="s">
        <v>91</v>
      </c>
      <c r="F105" s="25">
        <v>1</v>
      </c>
      <c r="G105" s="25">
        <v>52</v>
      </c>
      <c r="H105" s="27">
        <f t="shared" si="4"/>
        <v>0.0012962962962962963</v>
      </c>
      <c r="I105" s="25">
        <v>44</v>
      </c>
      <c r="J105" s="28">
        <f t="shared" si="5"/>
        <v>0.0038425925925925923</v>
      </c>
      <c r="K105" s="25">
        <v>28</v>
      </c>
      <c r="L105" s="25">
        <f>K105</f>
        <v>28</v>
      </c>
    </row>
    <row r="106" spans="1:12" ht="24.75" customHeight="1">
      <c r="A106" s="29">
        <v>97</v>
      </c>
      <c r="B106" s="29" t="s">
        <v>36</v>
      </c>
      <c r="C106" s="29" t="s">
        <v>161</v>
      </c>
      <c r="D106" s="29" t="s">
        <v>115</v>
      </c>
      <c r="E106" s="29" t="s">
        <v>91</v>
      </c>
      <c r="F106" s="25"/>
      <c r="G106" s="25"/>
      <c r="H106" s="27">
        <f aca="true" t="shared" si="8" ref="H106:H112">IF(TIME(,F106,G106)=0,TIME(10,F106,G106),TIME(,F106,G106))</f>
        <v>0.4166666666666667</v>
      </c>
      <c r="I106" s="25"/>
      <c r="J106" s="28">
        <f aca="true" t="shared" si="9" ref="J106:J112">IF(H106&gt;TIME(,L$4,),H106+TIME(10,,)+TIME(,,I106*L$2),H106+TIME(,,I106*L$2))</f>
        <v>0.8333333333333334</v>
      </c>
      <c r="K106" s="25">
        <v>37</v>
      </c>
      <c r="L106" s="25">
        <v>75</v>
      </c>
    </row>
    <row r="107" spans="1:12" ht="24.75" customHeight="1">
      <c r="A107" s="29">
        <v>98</v>
      </c>
      <c r="B107" s="29" t="s">
        <v>36</v>
      </c>
      <c r="C107" s="29" t="s">
        <v>162</v>
      </c>
      <c r="D107" s="29" t="s">
        <v>92</v>
      </c>
      <c r="E107" s="29" t="s">
        <v>91</v>
      </c>
      <c r="F107" s="25"/>
      <c r="G107" s="25"/>
      <c r="H107" s="27">
        <f t="shared" si="8"/>
        <v>0.4166666666666667</v>
      </c>
      <c r="I107" s="25"/>
      <c r="J107" s="28">
        <f t="shared" si="9"/>
        <v>0.8333333333333334</v>
      </c>
      <c r="K107" s="25">
        <v>37</v>
      </c>
      <c r="L107" s="25">
        <v>75</v>
      </c>
    </row>
    <row r="108" spans="1:12" ht="24.75" customHeight="1">
      <c r="A108" s="29">
        <v>99</v>
      </c>
      <c r="B108" s="29" t="s">
        <v>85</v>
      </c>
      <c r="C108" s="29" t="s">
        <v>163</v>
      </c>
      <c r="D108" s="29" t="s">
        <v>151</v>
      </c>
      <c r="E108" s="29" t="s">
        <v>48</v>
      </c>
      <c r="F108" s="25"/>
      <c r="G108" s="25"/>
      <c r="H108" s="27">
        <f t="shared" si="8"/>
        <v>0.4166666666666667</v>
      </c>
      <c r="I108" s="25"/>
      <c r="J108" s="28">
        <f t="shared" si="9"/>
        <v>0.8333333333333334</v>
      </c>
      <c r="K108" s="25">
        <v>20</v>
      </c>
      <c r="L108" s="25">
        <v>48</v>
      </c>
    </row>
    <row r="109" spans="1:12" ht="24.75" customHeight="1">
      <c r="A109" s="29">
        <v>100</v>
      </c>
      <c r="B109" s="29" t="s">
        <v>36</v>
      </c>
      <c r="C109" s="29" t="s">
        <v>164</v>
      </c>
      <c r="D109" s="29" t="s">
        <v>205</v>
      </c>
      <c r="E109" s="29" t="s">
        <v>48</v>
      </c>
      <c r="F109" s="25"/>
      <c r="G109" s="25"/>
      <c r="H109" s="27">
        <f t="shared" si="8"/>
        <v>0.4166666666666667</v>
      </c>
      <c r="I109" s="25"/>
      <c r="J109" s="28">
        <f t="shared" si="9"/>
        <v>0.8333333333333334</v>
      </c>
      <c r="K109" s="25">
        <v>37</v>
      </c>
      <c r="L109" s="25">
        <v>75</v>
      </c>
    </row>
    <row r="110" spans="1:12" ht="24.75" customHeight="1">
      <c r="A110" s="29">
        <v>101</v>
      </c>
      <c r="B110" s="29" t="s">
        <v>85</v>
      </c>
      <c r="C110" s="29" t="s">
        <v>165</v>
      </c>
      <c r="D110" s="29" t="s">
        <v>115</v>
      </c>
      <c r="E110" s="29" t="s">
        <v>91</v>
      </c>
      <c r="F110" s="25"/>
      <c r="G110" s="25"/>
      <c r="H110" s="27">
        <f t="shared" si="8"/>
        <v>0.4166666666666667</v>
      </c>
      <c r="I110" s="25"/>
      <c r="J110" s="28">
        <f t="shared" si="9"/>
        <v>0.8333333333333334</v>
      </c>
      <c r="K110" s="25">
        <v>20</v>
      </c>
      <c r="L110" s="25">
        <v>48</v>
      </c>
    </row>
    <row r="111" spans="1:12" ht="26.25" customHeight="1">
      <c r="A111" s="29">
        <v>102</v>
      </c>
      <c r="B111" s="29" t="s">
        <v>85</v>
      </c>
      <c r="C111" s="29" t="s">
        <v>166</v>
      </c>
      <c r="D111" s="29" t="s">
        <v>115</v>
      </c>
      <c r="E111" s="29" t="s">
        <v>91</v>
      </c>
      <c r="F111" s="25"/>
      <c r="G111" s="25"/>
      <c r="H111" s="27">
        <f t="shared" si="8"/>
        <v>0.4166666666666667</v>
      </c>
      <c r="I111" s="25"/>
      <c r="J111" s="28">
        <f t="shared" si="9"/>
        <v>0.8333333333333334</v>
      </c>
      <c r="K111" s="25">
        <v>20</v>
      </c>
      <c r="L111" s="25">
        <v>48</v>
      </c>
    </row>
    <row r="112" spans="1:12" ht="19.5" customHeight="1">
      <c r="A112" s="29">
        <v>103</v>
      </c>
      <c r="B112" s="29" t="s">
        <v>36</v>
      </c>
      <c r="C112" s="29" t="s">
        <v>167</v>
      </c>
      <c r="D112" s="29" t="s">
        <v>205</v>
      </c>
      <c r="E112" s="29" t="s">
        <v>48</v>
      </c>
      <c r="F112" s="25"/>
      <c r="G112" s="25"/>
      <c r="H112" s="27">
        <f t="shared" si="8"/>
        <v>0.4166666666666667</v>
      </c>
      <c r="I112" s="25"/>
      <c r="J112" s="28">
        <f t="shared" si="9"/>
        <v>0.8333333333333334</v>
      </c>
      <c r="K112" s="25">
        <v>37</v>
      </c>
      <c r="L112" s="25">
        <v>75</v>
      </c>
    </row>
  </sheetData>
  <sheetProtection/>
  <mergeCells count="11">
    <mergeCell ref="A1:E1"/>
    <mergeCell ref="A3:J3"/>
    <mergeCell ref="A8:A9"/>
    <mergeCell ref="B8:B9"/>
    <mergeCell ref="C8:C9"/>
    <mergeCell ref="D8:D9"/>
    <mergeCell ref="E8:E9"/>
    <mergeCell ref="F8:H8"/>
    <mergeCell ref="J8:J9"/>
    <mergeCell ref="K8:K9"/>
    <mergeCell ref="L8:L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="75" zoomScaleNormal="75" workbookViewId="0" topLeftCell="A4">
      <pane xSplit="5" ySplit="6" topLeftCell="F28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C38" sqref="C38"/>
    </sheetView>
  </sheetViews>
  <sheetFormatPr defaultColWidth="9.00390625" defaultRowHeight="19.5" customHeight="1" outlineLevelCol="2"/>
  <cols>
    <col min="1" max="1" width="8.625" style="24" customWidth="1"/>
    <col min="2" max="2" width="4.125" style="24" bestFit="1" customWidth="1"/>
    <col min="3" max="3" width="39.875" style="24" customWidth="1"/>
    <col min="4" max="4" width="30.375" style="24" customWidth="1"/>
    <col min="5" max="5" width="19.375" style="24" bestFit="1" customWidth="1"/>
    <col min="6" max="6" width="6.00390625" style="24" customWidth="1" outlineLevel="2"/>
    <col min="7" max="7" width="6.25390625" style="24" customWidth="1" outlineLevel="2"/>
    <col min="8" max="8" width="9.125" style="24" customWidth="1" outlineLevel="1"/>
    <col min="9" max="9" width="18.75390625" style="24" customWidth="1" outlineLevel="1"/>
    <col min="10" max="10" width="17.375" style="24" customWidth="1"/>
    <col min="11" max="11" width="11.375" style="24" customWidth="1"/>
    <col min="12" max="12" width="24.00390625" style="24" customWidth="1"/>
    <col min="13" max="13" width="11.25390625" style="24" bestFit="1" customWidth="1"/>
    <col min="14" max="16384" width="9.125" style="24" customWidth="1"/>
  </cols>
  <sheetData>
    <row r="1" spans="1:12" s="15" customFormat="1" ht="19.5" customHeight="1">
      <c r="A1" s="199" t="s">
        <v>12</v>
      </c>
      <c r="B1" s="199"/>
      <c r="C1" s="199"/>
      <c r="D1" s="199"/>
      <c r="E1" s="199"/>
      <c r="F1" s="14"/>
      <c r="G1" s="14"/>
      <c r="L1" s="16" t="s">
        <v>13</v>
      </c>
    </row>
    <row r="2" spans="1:12" s="15" customFormat="1" ht="19.5" customHeight="1">
      <c r="A2" s="14"/>
      <c r="B2" s="14"/>
      <c r="C2" s="14"/>
      <c r="D2" s="14"/>
      <c r="E2" s="14"/>
      <c r="F2" s="14"/>
      <c r="G2" s="14"/>
      <c r="L2" s="16">
        <v>5</v>
      </c>
    </row>
    <row r="3" spans="1:12" s="15" customFormat="1" ht="19.5" customHeight="1" thickBot="1">
      <c r="A3" s="200" t="s">
        <v>289</v>
      </c>
      <c r="B3" s="200"/>
      <c r="C3" s="200"/>
      <c r="D3" s="200"/>
      <c r="E3" s="200"/>
      <c r="F3" s="200"/>
      <c r="G3" s="200"/>
      <c r="H3" s="200"/>
      <c r="I3" s="200"/>
      <c r="J3" s="200"/>
      <c r="K3" s="17"/>
      <c r="L3" s="16" t="s">
        <v>15</v>
      </c>
    </row>
    <row r="4" s="15" customFormat="1" ht="19.5" customHeight="1">
      <c r="L4" s="56">
        <v>3</v>
      </c>
    </row>
    <row r="5" spans="3:4" s="15" customFormat="1" ht="19.5" customHeight="1" thickBot="1">
      <c r="C5" s="18" t="s">
        <v>16</v>
      </c>
      <c r="D5" s="164">
        <v>39347</v>
      </c>
    </row>
    <row r="6" s="15" customFormat="1" ht="19.5" customHeight="1"/>
    <row r="7" s="15" customFormat="1" ht="19.5" customHeight="1" thickBot="1"/>
    <row r="8" spans="1:12" s="21" customFormat="1" ht="32.25" customHeight="1">
      <c r="A8" s="201" t="s">
        <v>17</v>
      </c>
      <c r="B8" s="203" t="s">
        <v>35</v>
      </c>
      <c r="C8" s="195" t="s">
        <v>18</v>
      </c>
      <c r="D8" s="195" t="s">
        <v>19</v>
      </c>
      <c r="E8" s="195" t="s">
        <v>20</v>
      </c>
      <c r="F8" s="195" t="s">
        <v>21</v>
      </c>
      <c r="G8" s="195"/>
      <c r="H8" s="195"/>
      <c r="I8" s="20" t="s">
        <v>22</v>
      </c>
      <c r="J8" s="195" t="s">
        <v>4</v>
      </c>
      <c r="K8" s="195" t="s">
        <v>5</v>
      </c>
      <c r="L8" s="197" t="s">
        <v>177</v>
      </c>
    </row>
    <row r="9" spans="1:12" ht="19.5" customHeight="1" thickBot="1">
      <c r="A9" s="202"/>
      <c r="B9" s="204"/>
      <c r="C9" s="196"/>
      <c r="D9" s="196"/>
      <c r="E9" s="196"/>
      <c r="F9" s="22" t="s">
        <v>24</v>
      </c>
      <c r="G9" s="22" t="s">
        <v>25</v>
      </c>
      <c r="H9" s="23" t="s">
        <v>26</v>
      </c>
      <c r="I9" s="22"/>
      <c r="J9" s="196"/>
      <c r="K9" s="196"/>
      <c r="L9" s="198"/>
    </row>
    <row r="10" spans="1:12" ht="24.75" customHeight="1">
      <c r="A10" s="29">
        <v>24</v>
      </c>
      <c r="B10" s="29" t="s">
        <v>36</v>
      </c>
      <c r="C10" s="29" t="s">
        <v>75</v>
      </c>
      <c r="D10" s="29" t="s">
        <v>81</v>
      </c>
      <c r="E10" s="29" t="s">
        <v>81</v>
      </c>
      <c r="F10" s="162">
        <v>1</v>
      </c>
      <c r="G10" s="162">
        <v>1</v>
      </c>
      <c r="H10" s="27">
        <f aca="true" t="shared" si="0" ref="H10:H41">IF(TIME(,F10,G10)=0,TIME(10,F10,G10),TIME(,F10,G10))</f>
        <v>0.0007060185185185185</v>
      </c>
      <c r="I10" s="25">
        <v>1</v>
      </c>
      <c r="J10" s="28">
        <f aca="true" t="shared" si="1" ref="J10:J41">IF(H10&gt;TIME(,L$4,),H10+TIME(10,,)+TIME(,,I10*L$2),H10+TIME(,,I10*L$2))</f>
        <v>0.0007638888888888888</v>
      </c>
      <c r="K10" s="25">
        <v>1</v>
      </c>
      <c r="L10" s="25">
        <f aca="true" t="shared" si="2" ref="L10:L45">K10</f>
        <v>1</v>
      </c>
    </row>
    <row r="11" spans="1:12" ht="24.75" customHeight="1">
      <c r="A11" s="29">
        <v>54</v>
      </c>
      <c r="B11" s="29" t="s">
        <v>36</v>
      </c>
      <c r="C11" s="29" t="s">
        <v>117</v>
      </c>
      <c r="D11" s="29" t="s">
        <v>92</v>
      </c>
      <c r="E11" s="29" t="s">
        <v>91</v>
      </c>
      <c r="F11" s="25">
        <v>1</v>
      </c>
      <c r="G11" s="25">
        <v>17</v>
      </c>
      <c r="H11" s="27">
        <f t="shared" si="0"/>
        <v>0.0008912037037037036</v>
      </c>
      <c r="I11" s="25">
        <v>1</v>
      </c>
      <c r="J11" s="28">
        <f t="shared" si="1"/>
        <v>0.000949074074074074</v>
      </c>
      <c r="K11" s="25">
        <v>2</v>
      </c>
      <c r="L11" s="25">
        <f t="shared" si="2"/>
        <v>2</v>
      </c>
    </row>
    <row r="12" spans="1:12" ht="24.75" customHeight="1">
      <c r="A12" s="29">
        <v>56</v>
      </c>
      <c r="B12" s="29" t="s">
        <v>36</v>
      </c>
      <c r="C12" s="29" t="s">
        <v>119</v>
      </c>
      <c r="D12" s="29" t="s">
        <v>115</v>
      </c>
      <c r="E12" s="29" t="s">
        <v>91</v>
      </c>
      <c r="F12" s="25">
        <v>1</v>
      </c>
      <c r="G12" s="25">
        <v>10</v>
      </c>
      <c r="H12" s="27">
        <f t="shared" si="0"/>
        <v>0.0008101851851851852</v>
      </c>
      <c r="I12" s="25">
        <v>4</v>
      </c>
      <c r="J12" s="28">
        <f t="shared" si="1"/>
        <v>0.0010416666666666667</v>
      </c>
      <c r="K12" s="25">
        <v>3</v>
      </c>
      <c r="L12" s="25">
        <f t="shared" si="2"/>
        <v>3</v>
      </c>
    </row>
    <row r="13" spans="1:12" ht="24.75" customHeight="1">
      <c r="A13" s="29">
        <v>20</v>
      </c>
      <c r="B13" s="29" t="s">
        <v>36</v>
      </c>
      <c r="C13" s="29" t="s">
        <v>70</v>
      </c>
      <c r="D13" s="29" t="s">
        <v>73</v>
      </c>
      <c r="E13" s="29" t="s">
        <v>74</v>
      </c>
      <c r="F13" s="25">
        <v>1</v>
      </c>
      <c r="G13" s="25">
        <v>10</v>
      </c>
      <c r="H13" s="27">
        <f t="shared" si="0"/>
        <v>0.0008101851851851852</v>
      </c>
      <c r="I13" s="25">
        <v>5</v>
      </c>
      <c r="J13" s="28">
        <f t="shared" si="1"/>
        <v>0.001099537037037037</v>
      </c>
      <c r="K13" s="25">
        <v>4</v>
      </c>
      <c r="L13" s="25">
        <f t="shared" si="2"/>
        <v>4</v>
      </c>
    </row>
    <row r="14" spans="1:12" ht="24.75" customHeight="1">
      <c r="A14" s="29">
        <v>31</v>
      </c>
      <c r="B14" s="29" t="s">
        <v>36</v>
      </c>
      <c r="C14" s="29" t="s">
        <v>84</v>
      </c>
      <c r="D14" s="29" t="s">
        <v>202</v>
      </c>
      <c r="E14" s="29" t="s">
        <v>48</v>
      </c>
      <c r="F14" s="25">
        <v>1</v>
      </c>
      <c r="G14" s="25">
        <v>16</v>
      </c>
      <c r="H14" s="27">
        <f t="shared" si="0"/>
        <v>0.0008796296296296296</v>
      </c>
      <c r="I14" s="25">
        <v>6</v>
      </c>
      <c r="J14" s="28">
        <f t="shared" si="1"/>
        <v>0.0012268518518518518</v>
      </c>
      <c r="K14" s="25">
        <v>5</v>
      </c>
      <c r="L14" s="25">
        <f t="shared" si="2"/>
        <v>5</v>
      </c>
    </row>
    <row r="15" spans="1:12" ht="24.75" customHeight="1">
      <c r="A15" s="29">
        <v>32</v>
      </c>
      <c r="B15" s="29" t="s">
        <v>36</v>
      </c>
      <c r="C15" s="29" t="s">
        <v>87</v>
      </c>
      <c r="D15" s="29" t="s">
        <v>63</v>
      </c>
      <c r="E15" s="29" t="s">
        <v>221</v>
      </c>
      <c r="F15" s="25">
        <v>1</v>
      </c>
      <c r="G15" s="25">
        <v>2</v>
      </c>
      <c r="H15" s="27">
        <f t="shared" si="0"/>
        <v>0.0007175925925925927</v>
      </c>
      <c r="I15" s="25">
        <v>9</v>
      </c>
      <c r="J15" s="28">
        <f t="shared" si="1"/>
        <v>0.001238425925925926</v>
      </c>
      <c r="K15" s="25">
        <v>6</v>
      </c>
      <c r="L15" s="25">
        <f t="shared" si="2"/>
        <v>6</v>
      </c>
    </row>
    <row r="16" spans="1:12" ht="24.75" customHeight="1">
      <c r="A16" s="29">
        <v>95</v>
      </c>
      <c r="B16" s="29" t="s">
        <v>36</v>
      </c>
      <c r="C16" s="29" t="s">
        <v>159</v>
      </c>
      <c r="D16" s="29" t="s">
        <v>56</v>
      </c>
      <c r="E16" s="29" t="s">
        <v>48</v>
      </c>
      <c r="F16" s="25">
        <v>1</v>
      </c>
      <c r="G16" s="25">
        <v>12</v>
      </c>
      <c r="H16" s="27">
        <f t="shared" si="0"/>
        <v>0.0008333333333333334</v>
      </c>
      <c r="I16" s="25">
        <v>8</v>
      </c>
      <c r="J16" s="28">
        <f t="shared" si="1"/>
        <v>0.0012962962962962963</v>
      </c>
      <c r="K16" s="25">
        <v>7</v>
      </c>
      <c r="L16" s="25">
        <f t="shared" si="2"/>
        <v>7</v>
      </c>
    </row>
    <row r="17" spans="1:12" ht="24.75" customHeight="1">
      <c r="A17" s="29">
        <v>33</v>
      </c>
      <c r="B17" s="29" t="s">
        <v>36</v>
      </c>
      <c r="C17" s="29" t="s">
        <v>88</v>
      </c>
      <c r="D17" s="29" t="s">
        <v>63</v>
      </c>
      <c r="E17" s="29" t="s">
        <v>221</v>
      </c>
      <c r="F17" s="25">
        <v>1</v>
      </c>
      <c r="G17" s="25">
        <v>30</v>
      </c>
      <c r="H17" s="27">
        <f t="shared" si="0"/>
        <v>0.0010416666666666667</v>
      </c>
      <c r="I17" s="25">
        <v>6</v>
      </c>
      <c r="J17" s="28">
        <f t="shared" si="1"/>
        <v>0.001388888888888889</v>
      </c>
      <c r="K17" s="25">
        <v>8</v>
      </c>
      <c r="L17" s="25">
        <f t="shared" si="2"/>
        <v>8</v>
      </c>
    </row>
    <row r="18" spans="1:12" ht="24.75" customHeight="1">
      <c r="A18" s="29">
        <v>13</v>
      </c>
      <c r="B18" s="29" t="s">
        <v>36</v>
      </c>
      <c r="C18" s="29" t="s">
        <v>61</v>
      </c>
      <c r="D18" s="29" t="s">
        <v>63</v>
      </c>
      <c r="E18" s="29" t="s">
        <v>221</v>
      </c>
      <c r="F18" s="25">
        <v>1</v>
      </c>
      <c r="G18" s="25">
        <v>18</v>
      </c>
      <c r="H18" s="27">
        <f t="shared" si="0"/>
        <v>0.0009027777777777778</v>
      </c>
      <c r="I18" s="25">
        <v>10</v>
      </c>
      <c r="J18" s="28">
        <f t="shared" si="1"/>
        <v>0.0014814814814814816</v>
      </c>
      <c r="K18" s="25">
        <v>9</v>
      </c>
      <c r="L18" s="25">
        <f t="shared" si="2"/>
        <v>9</v>
      </c>
    </row>
    <row r="19" spans="1:12" ht="24.75" customHeight="1">
      <c r="A19" s="29">
        <v>48</v>
      </c>
      <c r="B19" s="29" t="s">
        <v>36</v>
      </c>
      <c r="C19" s="29" t="s">
        <v>109</v>
      </c>
      <c r="D19" s="29" t="s">
        <v>110</v>
      </c>
      <c r="E19" s="29" t="s">
        <v>48</v>
      </c>
      <c r="F19" s="25">
        <v>1</v>
      </c>
      <c r="G19" s="25">
        <v>20</v>
      </c>
      <c r="H19" s="27">
        <f t="shared" si="0"/>
        <v>0.0009259259259259259</v>
      </c>
      <c r="I19" s="25">
        <v>10</v>
      </c>
      <c r="J19" s="28">
        <f t="shared" si="1"/>
        <v>0.0015046296296296296</v>
      </c>
      <c r="K19" s="25">
        <v>10</v>
      </c>
      <c r="L19" s="25">
        <f t="shared" si="2"/>
        <v>10</v>
      </c>
    </row>
    <row r="20" spans="1:12" ht="24.75" customHeight="1">
      <c r="A20" s="29">
        <v>84</v>
      </c>
      <c r="B20" s="29" t="s">
        <v>36</v>
      </c>
      <c r="C20" s="29" t="s">
        <v>147</v>
      </c>
      <c r="D20" s="29" t="s">
        <v>141</v>
      </c>
      <c r="E20" s="29" t="s">
        <v>91</v>
      </c>
      <c r="F20" s="25">
        <v>1</v>
      </c>
      <c r="G20" s="25">
        <v>26</v>
      </c>
      <c r="H20" s="27">
        <f t="shared" si="0"/>
        <v>0.0009953703703703704</v>
      </c>
      <c r="I20" s="25">
        <v>10</v>
      </c>
      <c r="J20" s="28">
        <f t="shared" si="1"/>
        <v>0.001574074074074074</v>
      </c>
      <c r="K20" s="25">
        <v>11</v>
      </c>
      <c r="L20" s="25">
        <f t="shared" si="2"/>
        <v>11</v>
      </c>
    </row>
    <row r="21" spans="1:12" ht="24.75" customHeight="1">
      <c r="A21" s="29">
        <v>34</v>
      </c>
      <c r="B21" s="29" t="s">
        <v>36</v>
      </c>
      <c r="C21" s="29" t="s">
        <v>89</v>
      </c>
      <c r="D21" s="29" t="s">
        <v>202</v>
      </c>
      <c r="E21" s="29" t="s">
        <v>48</v>
      </c>
      <c r="F21" s="25">
        <v>1</v>
      </c>
      <c r="G21" s="25">
        <v>16</v>
      </c>
      <c r="H21" s="27">
        <f t="shared" si="0"/>
        <v>0.0008796296296296296</v>
      </c>
      <c r="I21" s="25">
        <v>13</v>
      </c>
      <c r="J21" s="28">
        <f t="shared" si="1"/>
        <v>0.0016319444444444443</v>
      </c>
      <c r="K21" s="25">
        <v>12</v>
      </c>
      <c r="L21" s="25">
        <f t="shared" si="2"/>
        <v>12</v>
      </c>
    </row>
    <row r="22" spans="1:12" ht="24.75" customHeight="1">
      <c r="A22" s="29">
        <v>5</v>
      </c>
      <c r="B22" s="29" t="s">
        <v>36</v>
      </c>
      <c r="C22" s="29" t="s">
        <v>53</v>
      </c>
      <c r="D22" s="29" t="s">
        <v>52</v>
      </c>
      <c r="E22" s="29" t="s">
        <v>48</v>
      </c>
      <c r="F22" s="25">
        <v>1</v>
      </c>
      <c r="G22" s="25">
        <v>25</v>
      </c>
      <c r="H22" s="27">
        <f t="shared" si="0"/>
        <v>0.0009837962962962964</v>
      </c>
      <c r="I22" s="25">
        <v>12</v>
      </c>
      <c r="J22" s="28">
        <f t="shared" si="1"/>
        <v>0.001678240740740741</v>
      </c>
      <c r="K22" s="25">
        <v>13</v>
      </c>
      <c r="L22" s="25">
        <f t="shared" si="2"/>
        <v>13</v>
      </c>
    </row>
    <row r="23" spans="1:12" ht="24.75" customHeight="1">
      <c r="A23" s="29">
        <v>67</v>
      </c>
      <c r="B23" s="29" t="s">
        <v>36</v>
      </c>
      <c r="C23" s="29" t="s">
        <v>130</v>
      </c>
      <c r="D23" s="29" t="s">
        <v>115</v>
      </c>
      <c r="E23" s="29" t="s">
        <v>91</v>
      </c>
      <c r="F23" s="25">
        <v>1</v>
      </c>
      <c r="G23" s="25">
        <v>37</v>
      </c>
      <c r="H23" s="27">
        <f t="shared" si="0"/>
        <v>0.0011226851851851851</v>
      </c>
      <c r="I23" s="25">
        <v>10</v>
      </c>
      <c r="J23" s="28">
        <f t="shared" si="1"/>
        <v>0.001701388888888889</v>
      </c>
      <c r="K23" s="25">
        <v>14</v>
      </c>
      <c r="L23" s="25">
        <f t="shared" si="2"/>
        <v>14</v>
      </c>
    </row>
    <row r="24" spans="1:12" ht="24.75" customHeight="1">
      <c r="A24" s="29">
        <v>4</v>
      </c>
      <c r="B24" s="29" t="s">
        <v>36</v>
      </c>
      <c r="C24" s="29" t="s">
        <v>51</v>
      </c>
      <c r="D24" s="29" t="s">
        <v>52</v>
      </c>
      <c r="E24" s="29" t="s">
        <v>48</v>
      </c>
      <c r="F24" s="25">
        <v>1</v>
      </c>
      <c r="G24" s="25">
        <v>37</v>
      </c>
      <c r="H24" s="27">
        <f t="shared" si="0"/>
        <v>0.0011226851851851851</v>
      </c>
      <c r="I24" s="25">
        <v>13</v>
      </c>
      <c r="J24" s="28">
        <f t="shared" si="1"/>
        <v>0.001875</v>
      </c>
      <c r="K24" s="25">
        <v>15</v>
      </c>
      <c r="L24" s="25">
        <f t="shared" si="2"/>
        <v>15</v>
      </c>
    </row>
    <row r="25" spans="1:12" ht="24.75" customHeight="1">
      <c r="A25" s="29">
        <v>52</v>
      </c>
      <c r="B25" s="29" t="s">
        <v>36</v>
      </c>
      <c r="C25" s="29" t="s">
        <v>114</v>
      </c>
      <c r="D25" s="29" t="s">
        <v>115</v>
      </c>
      <c r="E25" s="29" t="s">
        <v>91</v>
      </c>
      <c r="F25" s="25">
        <v>1</v>
      </c>
      <c r="G25" s="25">
        <v>20</v>
      </c>
      <c r="H25" s="27">
        <f t="shared" si="0"/>
        <v>0.0009259259259259259</v>
      </c>
      <c r="I25" s="25">
        <v>18</v>
      </c>
      <c r="J25" s="28">
        <f t="shared" si="1"/>
        <v>0.0019675925925925924</v>
      </c>
      <c r="K25" s="25">
        <v>16</v>
      </c>
      <c r="L25" s="25">
        <f t="shared" si="2"/>
        <v>16</v>
      </c>
    </row>
    <row r="26" spans="1:12" ht="24.75" customHeight="1">
      <c r="A26" s="29">
        <v>88</v>
      </c>
      <c r="B26" s="29" t="s">
        <v>36</v>
      </c>
      <c r="C26" s="29" t="s">
        <v>152</v>
      </c>
      <c r="D26" s="29" t="s">
        <v>151</v>
      </c>
      <c r="E26" s="29" t="s">
        <v>48</v>
      </c>
      <c r="F26" s="25">
        <v>1</v>
      </c>
      <c r="G26" s="25">
        <v>35</v>
      </c>
      <c r="H26" s="27">
        <f t="shared" si="0"/>
        <v>0.001099537037037037</v>
      </c>
      <c r="I26" s="25">
        <v>15</v>
      </c>
      <c r="J26" s="28">
        <f t="shared" si="1"/>
        <v>0.001967592592592593</v>
      </c>
      <c r="K26" s="25">
        <v>17</v>
      </c>
      <c r="L26" s="25">
        <f t="shared" si="2"/>
        <v>17</v>
      </c>
    </row>
    <row r="27" spans="1:12" ht="24.75" customHeight="1">
      <c r="A27" s="29">
        <v>57</v>
      </c>
      <c r="B27" s="29" t="s">
        <v>36</v>
      </c>
      <c r="C27" s="29" t="s">
        <v>120</v>
      </c>
      <c r="D27" s="29" t="s">
        <v>115</v>
      </c>
      <c r="E27" s="29" t="s">
        <v>91</v>
      </c>
      <c r="F27" s="25">
        <v>1</v>
      </c>
      <c r="G27" s="25">
        <v>42</v>
      </c>
      <c r="H27" s="27">
        <f t="shared" si="0"/>
        <v>0.0011805555555555556</v>
      </c>
      <c r="I27" s="25">
        <v>18</v>
      </c>
      <c r="J27" s="28">
        <f t="shared" si="1"/>
        <v>0.0022222222222222222</v>
      </c>
      <c r="K27" s="25">
        <v>18</v>
      </c>
      <c r="L27" s="25">
        <f t="shared" si="2"/>
        <v>18</v>
      </c>
    </row>
    <row r="28" spans="1:12" ht="24.75" customHeight="1">
      <c r="A28" s="29">
        <v>53</v>
      </c>
      <c r="B28" s="29" t="s">
        <v>36</v>
      </c>
      <c r="C28" s="29" t="s">
        <v>116</v>
      </c>
      <c r="D28" s="29" t="s">
        <v>115</v>
      </c>
      <c r="E28" s="29" t="s">
        <v>91</v>
      </c>
      <c r="F28" s="25">
        <v>1</v>
      </c>
      <c r="G28" s="25">
        <v>24</v>
      </c>
      <c r="H28" s="27">
        <f t="shared" si="0"/>
        <v>0.0009722222222222221</v>
      </c>
      <c r="I28" s="25">
        <v>22</v>
      </c>
      <c r="J28" s="28">
        <f t="shared" si="1"/>
        <v>0.0022453703703703702</v>
      </c>
      <c r="K28" s="25">
        <v>19</v>
      </c>
      <c r="L28" s="25">
        <f t="shared" si="2"/>
        <v>19</v>
      </c>
    </row>
    <row r="29" spans="1:12" ht="24.75" customHeight="1">
      <c r="A29" s="29">
        <v>23</v>
      </c>
      <c r="B29" s="29" t="s">
        <v>36</v>
      </c>
      <c r="C29" s="29" t="s">
        <v>86</v>
      </c>
      <c r="D29" s="29" t="s">
        <v>73</v>
      </c>
      <c r="E29" s="29" t="s">
        <v>74</v>
      </c>
      <c r="F29" s="25">
        <v>1</v>
      </c>
      <c r="G29" s="25">
        <v>45</v>
      </c>
      <c r="H29" s="27">
        <f t="shared" si="0"/>
        <v>0.0012152777777777778</v>
      </c>
      <c r="I29" s="25">
        <v>21</v>
      </c>
      <c r="J29" s="28">
        <f t="shared" si="1"/>
        <v>0.0024305555555555556</v>
      </c>
      <c r="K29" s="25">
        <v>20</v>
      </c>
      <c r="L29" s="25">
        <f t="shared" si="2"/>
        <v>20</v>
      </c>
    </row>
    <row r="30" spans="1:12" ht="24.75" customHeight="1">
      <c r="A30" s="29">
        <v>75</v>
      </c>
      <c r="B30" s="29" t="s">
        <v>36</v>
      </c>
      <c r="C30" s="29" t="s">
        <v>139</v>
      </c>
      <c r="D30" s="29" t="s">
        <v>97</v>
      </c>
      <c r="E30" s="29" t="s">
        <v>127</v>
      </c>
      <c r="F30" s="25">
        <v>1</v>
      </c>
      <c r="G30" s="25">
        <v>28</v>
      </c>
      <c r="H30" s="27">
        <f t="shared" si="0"/>
        <v>0.0010185185185185186</v>
      </c>
      <c r="I30" s="25">
        <v>25</v>
      </c>
      <c r="J30" s="28">
        <f t="shared" si="1"/>
        <v>0.002465277777777778</v>
      </c>
      <c r="K30" s="25">
        <v>21</v>
      </c>
      <c r="L30" s="25">
        <f t="shared" si="2"/>
        <v>21</v>
      </c>
    </row>
    <row r="31" spans="1:12" ht="24.75" customHeight="1">
      <c r="A31" s="29">
        <v>64</v>
      </c>
      <c r="B31" s="29" t="s">
        <v>36</v>
      </c>
      <c r="C31" s="29" t="s">
        <v>126</v>
      </c>
      <c r="D31" s="29" t="s">
        <v>97</v>
      </c>
      <c r="E31" s="29" t="s">
        <v>48</v>
      </c>
      <c r="F31" s="25">
        <v>1</v>
      </c>
      <c r="G31" s="25">
        <v>41</v>
      </c>
      <c r="H31" s="27">
        <f t="shared" si="0"/>
        <v>0.0011689814814814816</v>
      </c>
      <c r="I31" s="25">
        <v>27</v>
      </c>
      <c r="J31" s="28">
        <f t="shared" si="1"/>
        <v>0.0027314814814814814</v>
      </c>
      <c r="K31" s="25">
        <v>22</v>
      </c>
      <c r="L31" s="25">
        <f t="shared" si="2"/>
        <v>22</v>
      </c>
    </row>
    <row r="32" spans="1:12" ht="24.75" customHeight="1">
      <c r="A32" s="29">
        <v>74</v>
      </c>
      <c r="B32" s="29" t="s">
        <v>36</v>
      </c>
      <c r="C32" s="29" t="s">
        <v>137</v>
      </c>
      <c r="D32" s="29" t="s">
        <v>92</v>
      </c>
      <c r="E32" s="29" t="s">
        <v>91</v>
      </c>
      <c r="F32" s="25">
        <v>1</v>
      </c>
      <c r="G32" s="25">
        <v>45</v>
      </c>
      <c r="H32" s="27">
        <f t="shared" si="0"/>
        <v>0.0012152777777777778</v>
      </c>
      <c r="I32" s="25">
        <v>27</v>
      </c>
      <c r="J32" s="28">
        <f t="shared" si="1"/>
        <v>0.0027777777777777775</v>
      </c>
      <c r="K32" s="25">
        <v>23</v>
      </c>
      <c r="L32" s="25">
        <f t="shared" si="2"/>
        <v>23</v>
      </c>
    </row>
    <row r="33" spans="1:12" ht="24.75" customHeight="1">
      <c r="A33" s="29">
        <v>37</v>
      </c>
      <c r="B33" s="29" t="s">
        <v>36</v>
      </c>
      <c r="C33" s="29" t="s">
        <v>94</v>
      </c>
      <c r="D33" s="29" t="s">
        <v>92</v>
      </c>
      <c r="E33" s="29" t="s">
        <v>91</v>
      </c>
      <c r="F33" s="25">
        <v>1</v>
      </c>
      <c r="G33" s="25">
        <v>46</v>
      </c>
      <c r="H33" s="27">
        <f t="shared" si="0"/>
        <v>0.0012268518518518518</v>
      </c>
      <c r="I33" s="25">
        <v>27</v>
      </c>
      <c r="J33" s="28">
        <f t="shared" si="1"/>
        <v>0.002789351851851852</v>
      </c>
      <c r="K33" s="25">
        <v>24</v>
      </c>
      <c r="L33" s="25">
        <f t="shared" si="2"/>
        <v>24</v>
      </c>
    </row>
    <row r="34" spans="1:12" ht="24.75" customHeight="1">
      <c r="A34" s="29">
        <v>50</v>
      </c>
      <c r="B34" s="29" t="s">
        <v>36</v>
      </c>
      <c r="C34" s="29" t="s">
        <v>112</v>
      </c>
      <c r="D34" s="29" t="s">
        <v>110</v>
      </c>
      <c r="E34" s="29" t="s">
        <v>48</v>
      </c>
      <c r="F34" s="25">
        <v>1</v>
      </c>
      <c r="G34" s="25">
        <v>56</v>
      </c>
      <c r="H34" s="27">
        <f t="shared" si="0"/>
        <v>0.0013425925925925925</v>
      </c>
      <c r="I34" s="25">
        <v>34</v>
      </c>
      <c r="J34" s="28">
        <f t="shared" si="1"/>
        <v>0.003310185185185185</v>
      </c>
      <c r="K34" s="25">
        <v>25</v>
      </c>
      <c r="L34" s="25">
        <f t="shared" si="2"/>
        <v>25</v>
      </c>
    </row>
    <row r="35" spans="1:12" ht="24.75" customHeight="1">
      <c r="A35" s="29">
        <v>21</v>
      </c>
      <c r="B35" s="29" t="s">
        <v>36</v>
      </c>
      <c r="C35" s="29" t="s">
        <v>71</v>
      </c>
      <c r="D35" s="29" t="s">
        <v>73</v>
      </c>
      <c r="E35" s="29" t="s">
        <v>74</v>
      </c>
      <c r="F35" s="25">
        <v>1</v>
      </c>
      <c r="G35" s="25">
        <v>43</v>
      </c>
      <c r="H35" s="27">
        <f t="shared" si="0"/>
        <v>0.0011921296296296296</v>
      </c>
      <c r="I35" s="25">
        <v>39</v>
      </c>
      <c r="J35" s="28">
        <f t="shared" si="1"/>
        <v>0.003449074074074074</v>
      </c>
      <c r="K35" s="25">
        <v>26</v>
      </c>
      <c r="L35" s="25">
        <f t="shared" si="2"/>
        <v>26</v>
      </c>
    </row>
    <row r="36" spans="1:12" ht="24.75" customHeight="1">
      <c r="A36" s="29">
        <v>94</v>
      </c>
      <c r="B36" s="29" t="s">
        <v>36</v>
      </c>
      <c r="C36" s="29" t="s">
        <v>158</v>
      </c>
      <c r="D36" s="29" t="s">
        <v>56</v>
      </c>
      <c r="E36" s="29" t="s">
        <v>48</v>
      </c>
      <c r="F36" s="25">
        <v>1</v>
      </c>
      <c r="G36" s="25">
        <v>26</v>
      </c>
      <c r="H36" s="27">
        <f t="shared" si="0"/>
        <v>0.0009953703703703704</v>
      </c>
      <c r="I36" s="25">
        <v>45</v>
      </c>
      <c r="J36" s="28">
        <f t="shared" si="1"/>
        <v>0.003599537037037037</v>
      </c>
      <c r="K36" s="25">
        <v>27</v>
      </c>
      <c r="L36" s="25">
        <f t="shared" si="2"/>
        <v>27</v>
      </c>
    </row>
    <row r="37" spans="1:12" ht="24.75" customHeight="1">
      <c r="A37" s="29">
        <v>96</v>
      </c>
      <c r="B37" s="29" t="s">
        <v>36</v>
      </c>
      <c r="C37" s="29" t="s">
        <v>262</v>
      </c>
      <c r="D37" s="29" t="s">
        <v>115</v>
      </c>
      <c r="E37" s="29" t="s">
        <v>91</v>
      </c>
      <c r="F37" s="25">
        <v>1</v>
      </c>
      <c r="G37" s="25">
        <v>52</v>
      </c>
      <c r="H37" s="27">
        <f t="shared" si="0"/>
        <v>0.0012962962962962963</v>
      </c>
      <c r="I37" s="25">
        <v>44</v>
      </c>
      <c r="J37" s="28">
        <f t="shared" si="1"/>
        <v>0.0038425925925925923</v>
      </c>
      <c r="K37" s="25">
        <v>28</v>
      </c>
      <c r="L37" s="25">
        <f t="shared" si="2"/>
        <v>28</v>
      </c>
    </row>
    <row r="38" spans="1:12" ht="24.75" customHeight="1">
      <c r="A38" s="29">
        <v>66</v>
      </c>
      <c r="B38" s="29" t="s">
        <v>36</v>
      </c>
      <c r="C38" s="29" t="s">
        <v>128</v>
      </c>
      <c r="D38" s="29" t="s">
        <v>97</v>
      </c>
      <c r="E38" s="29" t="s">
        <v>48</v>
      </c>
      <c r="F38" s="25">
        <v>1</v>
      </c>
      <c r="G38" s="25">
        <v>50</v>
      </c>
      <c r="H38" s="27">
        <f t="shared" si="0"/>
        <v>0.0012731481481481483</v>
      </c>
      <c r="I38" s="25">
        <v>52</v>
      </c>
      <c r="J38" s="28">
        <f t="shared" si="1"/>
        <v>0.004282407407407407</v>
      </c>
      <c r="K38" s="25">
        <v>29</v>
      </c>
      <c r="L38" s="25">
        <f t="shared" si="2"/>
        <v>29</v>
      </c>
    </row>
    <row r="39" spans="1:12" ht="24.75" customHeight="1">
      <c r="A39" s="29">
        <v>79</v>
      </c>
      <c r="B39" s="29" t="s">
        <v>36</v>
      </c>
      <c r="C39" s="29" t="s">
        <v>143</v>
      </c>
      <c r="D39" s="29" t="s">
        <v>141</v>
      </c>
      <c r="E39" s="29" t="s">
        <v>91</v>
      </c>
      <c r="F39" s="25">
        <v>1</v>
      </c>
      <c r="G39" s="25">
        <v>46</v>
      </c>
      <c r="H39" s="27">
        <f t="shared" si="0"/>
        <v>0.0012268518518518518</v>
      </c>
      <c r="I39" s="25">
        <v>60</v>
      </c>
      <c r="J39" s="28">
        <f t="shared" si="1"/>
        <v>0.004699074074074074</v>
      </c>
      <c r="K39" s="25">
        <v>30</v>
      </c>
      <c r="L39" s="25">
        <f t="shared" si="2"/>
        <v>30</v>
      </c>
    </row>
    <row r="40" spans="1:12" ht="24.75" customHeight="1">
      <c r="A40" s="29">
        <v>1</v>
      </c>
      <c r="B40" s="29" t="s">
        <v>36</v>
      </c>
      <c r="C40" s="29" t="s">
        <v>46</v>
      </c>
      <c r="D40" s="29" t="s">
        <v>47</v>
      </c>
      <c r="E40" s="29" t="s">
        <v>48</v>
      </c>
      <c r="F40" s="161">
        <v>2</v>
      </c>
      <c r="G40" s="161">
        <v>53</v>
      </c>
      <c r="H40" s="27">
        <f t="shared" si="0"/>
        <v>0.002002314814814815</v>
      </c>
      <c r="I40" s="25">
        <v>71</v>
      </c>
      <c r="J40" s="28">
        <f t="shared" si="1"/>
        <v>0.006111111111111112</v>
      </c>
      <c r="K40" s="25">
        <v>31</v>
      </c>
      <c r="L40" s="25">
        <f t="shared" si="2"/>
        <v>31</v>
      </c>
    </row>
    <row r="41" spans="1:12" ht="24.75" customHeight="1">
      <c r="A41" s="29">
        <v>68</v>
      </c>
      <c r="B41" s="29" t="s">
        <v>36</v>
      </c>
      <c r="C41" s="29" t="s">
        <v>132</v>
      </c>
      <c r="D41" s="29" t="s">
        <v>115</v>
      </c>
      <c r="E41" s="29" t="s">
        <v>91</v>
      </c>
      <c r="F41" s="25">
        <v>2</v>
      </c>
      <c r="G41" s="25">
        <v>24</v>
      </c>
      <c r="H41" s="27">
        <f t="shared" si="0"/>
        <v>0.0016666666666666668</v>
      </c>
      <c r="I41" s="25">
        <v>88</v>
      </c>
      <c r="J41" s="28">
        <f t="shared" si="1"/>
        <v>0.006759259259259259</v>
      </c>
      <c r="K41" s="25">
        <v>32</v>
      </c>
      <c r="L41" s="25">
        <f t="shared" si="2"/>
        <v>32</v>
      </c>
    </row>
    <row r="42" spans="1:12" ht="24.75" customHeight="1">
      <c r="A42" s="29">
        <v>90</v>
      </c>
      <c r="B42" s="29" t="s">
        <v>36</v>
      </c>
      <c r="C42" s="29" t="s">
        <v>168</v>
      </c>
      <c r="D42" s="29" t="s">
        <v>115</v>
      </c>
      <c r="E42" s="29" t="s">
        <v>91</v>
      </c>
      <c r="F42" s="25">
        <v>2</v>
      </c>
      <c r="G42" s="25">
        <v>37</v>
      </c>
      <c r="H42" s="27">
        <f aca="true" t="shared" si="3" ref="H42:H73">IF(TIME(,F42,G42)=0,TIME(10,F42,G42),TIME(,F42,G42))</f>
        <v>0.0018171296296296297</v>
      </c>
      <c r="I42" s="25">
        <v>88</v>
      </c>
      <c r="J42" s="28">
        <f aca="true" t="shared" si="4" ref="J42:J73">IF(H42&gt;TIME(,L$4,),H42+TIME(10,,)+TIME(,,I42*L$2),H42+TIME(,,I42*L$2))</f>
        <v>0.006909722222222222</v>
      </c>
      <c r="K42" s="25">
        <v>33</v>
      </c>
      <c r="L42" s="25">
        <f t="shared" si="2"/>
        <v>33</v>
      </c>
    </row>
    <row r="43" spans="1:12" ht="24.75" customHeight="1">
      <c r="A43" s="29">
        <v>82</v>
      </c>
      <c r="B43" s="29" t="s">
        <v>36</v>
      </c>
      <c r="C43" s="29" t="s">
        <v>145</v>
      </c>
      <c r="D43" s="29" t="s">
        <v>141</v>
      </c>
      <c r="E43" s="29" t="s">
        <v>91</v>
      </c>
      <c r="F43" s="25">
        <v>2</v>
      </c>
      <c r="G43" s="25">
        <v>14</v>
      </c>
      <c r="H43" s="27">
        <f t="shared" si="3"/>
        <v>0.001550925925925926</v>
      </c>
      <c r="I43" s="25">
        <v>112</v>
      </c>
      <c r="J43" s="28">
        <f t="shared" si="4"/>
        <v>0.008032407407407408</v>
      </c>
      <c r="K43" s="25">
        <v>34</v>
      </c>
      <c r="L43" s="25">
        <f t="shared" si="2"/>
        <v>34</v>
      </c>
    </row>
    <row r="44" spans="1:12" ht="24.75" customHeight="1">
      <c r="A44" s="29">
        <v>78</v>
      </c>
      <c r="B44" s="29" t="s">
        <v>36</v>
      </c>
      <c r="C44" s="29" t="s">
        <v>142</v>
      </c>
      <c r="D44" s="29" t="s">
        <v>141</v>
      </c>
      <c r="E44" s="29" t="s">
        <v>91</v>
      </c>
      <c r="F44" s="25">
        <v>3</v>
      </c>
      <c r="G44" s="25">
        <v>15</v>
      </c>
      <c r="H44" s="27">
        <f t="shared" si="3"/>
        <v>0.0022569444444444447</v>
      </c>
      <c r="I44" s="25">
        <v>100</v>
      </c>
      <c r="J44" s="28">
        <f t="shared" si="4"/>
        <v>0.4247106481481482</v>
      </c>
      <c r="K44" s="25">
        <v>35</v>
      </c>
      <c r="L44" s="25">
        <f t="shared" si="2"/>
        <v>35</v>
      </c>
    </row>
    <row r="45" spans="1:12" ht="24.75" customHeight="1">
      <c r="A45" s="29">
        <v>70</v>
      </c>
      <c r="B45" s="29" t="s">
        <v>36</v>
      </c>
      <c r="C45" s="29" t="s">
        <v>134</v>
      </c>
      <c r="D45" s="29" t="s">
        <v>115</v>
      </c>
      <c r="E45" s="29" t="s">
        <v>91</v>
      </c>
      <c r="F45" s="25">
        <v>3</v>
      </c>
      <c r="G45" s="25">
        <v>1</v>
      </c>
      <c r="H45" s="27">
        <f t="shared" si="3"/>
        <v>0.0020949074074074073</v>
      </c>
      <c r="I45" s="25">
        <v>120</v>
      </c>
      <c r="J45" s="28">
        <f t="shared" si="4"/>
        <v>0.4257060185185185</v>
      </c>
      <c r="K45" s="25">
        <v>36</v>
      </c>
      <c r="L45" s="25">
        <f t="shared" si="2"/>
        <v>36</v>
      </c>
    </row>
    <row r="46" spans="1:12" ht="24.75" customHeight="1">
      <c r="A46" s="29">
        <v>8</v>
      </c>
      <c r="B46" s="29" t="s">
        <v>36</v>
      </c>
      <c r="C46" s="29" t="s">
        <v>55</v>
      </c>
      <c r="D46" s="29" t="s">
        <v>56</v>
      </c>
      <c r="E46" s="29" t="s">
        <v>48</v>
      </c>
      <c r="F46" s="25"/>
      <c r="G46" s="25"/>
      <c r="H46" s="27">
        <f t="shared" si="3"/>
        <v>0.4166666666666667</v>
      </c>
      <c r="I46" s="25"/>
      <c r="J46" s="28">
        <f t="shared" si="4"/>
        <v>0.8333333333333334</v>
      </c>
      <c r="K46" s="25">
        <v>37</v>
      </c>
      <c r="L46" s="25">
        <v>75</v>
      </c>
    </row>
    <row r="47" spans="1:12" ht="24.75" customHeight="1">
      <c r="A47" s="29">
        <v>9</v>
      </c>
      <c r="B47" s="29" t="s">
        <v>36</v>
      </c>
      <c r="C47" s="29" t="s">
        <v>57</v>
      </c>
      <c r="D47" s="29" t="s">
        <v>56</v>
      </c>
      <c r="E47" s="29" t="s">
        <v>48</v>
      </c>
      <c r="F47" s="25"/>
      <c r="G47" s="25"/>
      <c r="H47" s="27">
        <f t="shared" si="3"/>
        <v>0.4166666666666667</v>
      </c>
      <c r="I47" s="25"/>
      <c r="J47" s="28">
        <f t="shared" si="4"/>
        <v>0.8333333333333334</v>
      </c>
      <c r="K47" s="25">
        <v>37</v>
      </c>
      <c r="L47" s="25">
        <v>75</v>
      </c>
    </row>
    <row r="48" spans="1:12" ht="24.75" customHeight="1">
      <c r="A48" s="29">
        <v>11</v>
      </c>
      <c r="B48" s="29" t="s">
        <v>36</v>
      </c>
      <c r="C48" s="29" t="s">
        <v>59</v>
      </c>
      <c r="D48" s="29" t="s">
        <v>56</v>
      </c>
      <c r="E48" s="29" t="s">
        <v>48</v>
      </c>
      <c r="F48" s="25"/>
      <c r="G48" s="25"/>
      <c r="H48" s="27">
        <f t="shared" si="3"/>
        <v>0.4166666666666667</v>
      </c>
      <c r="I48" s="25"/>
      <c r="J48" s="28">
        <f t="shared" si="4"/>
        <v>0.8333333333333334</v>
      </c>
      <c r="K48" s="25">
        <v>37</v>
      </c>
      <c r="L48" s="25">
        <v>75</v>
      </c>
    </row>
    <row r="49" spans="1:12" ht="24.75" customHeight="1">
      <c r="A49" s="29">
        <v>14</v>
      </c>
      <c r="B49" s="29" t="s">
        <v>36</v>
      </c>
      <c r="C49" s="29" t="s">
        <v>62</v>
      </c>
      <c r="D49" s="29" t="s">
        <v>63</v>
      </c>
      <c r="E49" s="29" t="s">
        <v>221</v>
      </c>
      <c r="F49" s="25"/>
      <c r="G49" s="25"/>
      <c r="H49" s="27">
        <f t="shared" si="3"/>
        <v>0.4166666666666667</v>
      </c>
      <c r="I49" s="25"/>
      <c r="J49" s="28">
        <f t="shared" si="4"/>
        <v>0.8333333333333334</v>
      </c>
      <c r="K49" s="25">
        <v>37</v>
      </c>
      <c r="L49" s="25">
        <v>75</v>
      </c>
    </row>
    <row r="50" spans="1:12" ht="24.75" customHeight="1">
      <c r="A50" s="29">
        <v>15</v>
      </c>
      <c r="B50" s="29" t="s">
        <v>36</v>
      </c>
      <c r="C50" s="29" t="s">
        <v>64</v>
      </c>
      <c r="D50" s="29" t="s">
        <v>65</v>
      </c>
      <c r="E50" s="29" t="s">
        <v>221</v>
      </c>
      <c r="F50" s="25"/>
      <c r="G50" s="25"/>
      <c r="H50" s="27">
        <f t="shared" si="3"/>
        <v>0.4166666666666667</v>
      </c>
      <c r="I50" s="25"/>
      <c r="J50" s="28">
        <f t="shared" si="4"/>
        <v>0.8333333333333334</v>
      </c>
      <c r="K50" s="25">
        <v>37</v>
      </c>
      <c r="L50" s="25">
        <v>75</v>
      </c>
    </row>
    <row r="51" spans="1:12" ht="24.75" customHeight="1">
      <c r="A51" s="29">
        <v>16</v>
      </c>
      <c r="B51" s="29" t="s">
        <v>36</v>
      </c>
      <c r="C51" s="29" t="s">
        <v>66</v>
      </c>
      <c r="D51" s="29" t="s">
        <v>65</v>
      </c>
      <c r="E51" s="29" t="s">
        <v>221</v>
      </c>
      <c r="F51" s="25"/>
      <c r="G51" s="25"/>
      <c r="H51" s="27">
        <f t="shared" si="3"/>
        <v>0.4166666666666667</v>
      </c>
      <c r="I51" s="25"/>
      <c r="J51" s="28">
        <f t="shared" si="4"/>
        <v>0.8333333333333334</v>
      </c>
      <c r="K51" s="25">
        <v>37</v>
      </c>
      <c r="L51" s="25">
        <v>75</v>
      </c>
    </row>
    <row r="52" spans="1:12" ht="24.75" customHeight="1">
      <c r="A52" s="29">
        <v>17</v>
      </c>
      <c r="B52" s="29" t="s">
        <v>36</v>
      </c>
      <c r="C52" s="29" t="s">
        <v>67</v>
      </c>
      <c r="D52" s="29" t="s">
        <v>65</v>
      </c>
      <c r="E52" s="29" t="s">
        <v>221</v>
      </c>
      <c r="F52" s="25"/>
      <c r="G52" s="25"/>
      <c r="H52" s="27">
        <f t="shared" si="3"/>
        <v>0.4166666666666667</v>
      </c>
      <c r="I52" s="25"/>
      <c r="J52" s="28">
        <f t="shared" si="4"/>
        <v>0.8333333333333334</v>
      </c>
      <c r="K52" s="25">
        <v>37</v>
      </c>
      <c r="L52" s="25">
        <v>75</v>
      </c>
    </row>
    <row r="53" spans="1:12" ht="24.75" customHeight="1">
      <c r="A53" s="29">
        <v>19</v>
      </c>
      <c r="B53" s="29" t="s">
        <v>36</v>
      </c>
      <c r="C53" s="29" t="s">
        <v>69</v>
      </c>
      <c r="D53" s="29" t="s">
        <v>73</v>
      </c>
      <c r="E53" s="29" t="s">
        <v>74</v>
      </c>
      <c r="F53" s="25"/>
      <c r="G53" s="25"/>
      <c r="H53" s="27">
        <f t="shared" si="3"/>
        <v>0.4166666666666667</v>
      </c>
      <c r="I53" s="25"/>
      <c r="J53" s="28">
        <f t="shared" si="4"/>
        <v>0.8333333333333334</v>
      </c>
      <c r="K53" s="25">
        <v>37</v>
      </c>
      <c r="L53" s="25">
        <v>75</v>
      </c>
    </row>
    <row r="54" spans="1:12" ht="24.75" customHeight="1">
      <c r="A54" s="29">
        <v>27</v>
      </c>
      <c r="B54" s="29" t="s">
        <v>36</v>
      </c>
      <c r="C54" s="29" t="s">
        <v>78</v>
      </c>
      <c r="D54" s="29" t="s">
        <v>77</v>
      </c>
      <c r="E54" s="29" t="s">
        <v>48</v>
      </c>
      <c r="F54" s="25"/>
      <c r="G54" s="25"/>
      <c r="H54" s="27">
        <f t="shared" si="3"/>
        <v>0.4166666666666667</v>
      </c>
      <c r="I54" s="25"/>
      <c r="J54" s="28">
        <f t="shared" si="4"/>
        <v>0.8333333333333334</v>
      </c>
      <c r="K54" s="25">
        <v>37</v>
      </c>
      <c r="L54" s="25">
        <v>75</v>
      </c>
    </row>
    <row r="55" spans="1:12" ht="24.75" customHeight="1">
      <c r="A55" s="29">
        <v>35</v>
      </c>
      <c r="B55" s="29" t="s">
        <v>36</v>
      </c>
      <c r="C55" s="29" t="s">
        <v>90</v>
      </c>
      <c r="D55" s="29" t="s">
        <v>92</v>
      </c>
      <c r="E55" s="29" t="s">
        <v>91</v>
      </c>
      <c r="F55" s="25"/>
      <c r="G55" s="25"/>
      <c r="H55" s="27">
        <f t="shared" si="3"/>
        <v>0.4166666666666667</v>
      </c>
      <c r="I55" s="25"/>
      <c r="J55" s="28">
        <f t="shared" si="4"/>
        <v>0.8333333333333334</v>
      </c>
      <c r="K55" s="25">
        <v>37</v>
      </c>
      <c r="L55" s="25">
        <v>75</v>
      </c>
    </row>
    <row r="56" spans="1:12" ht="24.75" customHeight="1">
      <c r="A56" s="29">
        <v>40</v>
      </c>
      <c r="B56" s="29" t="s">
        <v>36</v>
      </c>
      <c r="C56" s="29" t="s">
        <v>98</v>
      </c>
      <c r="D56" s="29" t="s">
        <v>100</v>
      </c>
      <c r="E56" s="29" t="s">
        <v>91</v>
      </c>
      <c r="F56" s="25"/>
      <c r="G56" s="25"/>
      <c r="H56" s="27">
        <f t="shared" si="3"/>
        <v>0.4166666666666667</v>
      </c>
      <c r="I56" s="25"/>
      <c r="J56" s="28">
        <f t="shared" si="4"/>
        <v>0.8333333333333334</v>
      </c>
      <c r="K56" s="25">
        <v>37</v>
      </c>
      <c r="L56" s="25">
        <v>75</v>
      </c>
    </row>
    <row r="57" spans="1:12" ht="24.75" customHeight="1">
      <c r="A57" s="29">
        <v>41</v>
      </c>
      <c r="B57" s="29" t="s">
        <v>36</v>
      </c>
      <c r="C57" s="29" t="s">
        <v>101</v>
      </c>
      <c r="D57" s="29" t="s">
        <v>100</v>
      </c>
      <c r="E57" s="29" t="s">
        <v>91</v>
      </c>
      <c r="F57" s="25"/>
      <c r="G57" s="25"/>
      <c r="H57" s="27">
        <f t="shared" si="3"/>
        <v>0.4166666666666667</v>
      </c>
      <c r="I57" s="25"/>
      <c r="J57" s="28">
        <f t="shared" si="4"/>
        <v>0.8333333333333334</v>
      </c>
      <c r="K57" s="25">
        <v>37</v>
      </c>
      <c r="L57" s="25">
        <v>75</v>
      </c>
    </row>
    <row r="58" spans="1:12" ht="24.75" customHeight="1">
      <c r="A58" s="29">
        <v>43</v>
      </c>
      <c r="B58" s="29" t="s">
        <v>36</v>
      </c>
      <c r="C58" s="29" t="s">
        <v>103</v>
      </c>
      <c r="D58" s="29" t="s">
        <v>104</v>
      </c>
      <c r="E58" s="29" t="s">
        <v>91</v>
      </c>
      <c r="F58" s="25"/>
      <c r="G58" s="25"/>
      <c r="H58" s="27">
        <f t="shared" si="3"/>
        <v>0.4166666666666667</v>
      </c>
      <c r="I58" s="25"/>
      <c r="J58" s="28">
        <f t="shared" si="4"/>
        <v>0.8333333333333334</v>
      </c>
      <c r="K58" s="25">
        <v>37</v>
      </c>
      <c r="L58" s="25">
        <v>75</v>
      </c>
    </row>
    <row r="59" spans="1:12" ht="24.75" customHeight="1">
      <c r="A59" s="29">
        <v>44</v>
      </c>
      <c r="B59" s="29" t="s">
        <v>36</v>
      </c>
      <c r="C59" s="29" t="s">
        <v>105</v>
      </c>
      <c r="D59" s="29" t="s">
        <v>104</v>
      </c>
      <c r="E59" s="29" t="s">
        <v>91</v>
      </c>
      <c r="F59" s="25"/>
      <c r="G59" s="25"/>
      <c r="H59" s="27">
        <f t="shared" si="3"/>
        <v>0.4166666666666667</v>
      </c>
      <c r="I59" s="25"/>
      <c r="J59" s="28">
        <f t="shared" si="4"/>
        <v>0.8333333333333334</v>
      </c>
      <c r="K59" s="25">
        <v>37</v>
      </c>
      <c r="L59" s="25">
        <v>75</v>
      </c>
    </row>
    <row r="60" spans="1:12" ht="24.75" customHeight="1">
      <c r="A60" s="29">
        <v>46</v>
      </c>
      <c r="B60" s="29" t="s">
        <v>36</v>
      </c>
      <c r="C60" s="29" t="s">
        <v>107</v>
      </c>
      <c r="D60" s="29" t="s">
        <v>104</v>
      </c>
      <c r="E60" s="29" t="s">
        <v>91</v>
      </c>
      <c r="F60" s="25"/>
      <c r="G60" s="25"/>
      <c r="H60" s="27">
        <f t="shared" si="3"/>
        <v>0.4166666666666667</v>
      </c>
      <c r="I60" s="25"/>
      <c r="J60" s="28">
        <f t="shared" si="4"/>
        <v>0.8333333333333334</v>
      </c>
      <c r="K60" s="25">
        <v>37</v>
      </c>
      <c r="L60" s="25">
        <v>75</v>
      </c>
    </row>
    <row r="61" spans="1:12" ht="24.75" customHeight="1">
      <c r="A61" s="29">
        <v>47</v>
      </c>
      <c r="B61" s="29" t="s">
        <v>36</v>
      </c>
      <c r="C61" s="29" t="s">
        <v>108</v>
      </c>
      <c r="D61" s="29" t="s">
        <v>104</v>
      </c>
      <c r="E61" s="29" t="s">
        <v>91</v>
      </c>
      <c r="F61" s="25"/>
      <c r="G61" s="25"/>
      <c r="H61" s="27">
        <f t="shared" si="3"/>
        <v>0.4166666666666667</v>
      </c>
      <c r="I61" s="25"/>
      <c r="J61" s="28">
        <f t="shared" si="4"/>
        <v>0.8333333333333334</v>
      </c>
      <c r="K61" s="25">
        <v>37</v>
      </c>
      <c r="L61" s="25">
        <v>75</v>
      </c>
    </row>
    <row r="62" spans="1:12" ht="24.75" customHeight="1">
      <c r="A62" s="29">
        <v>51</v>
      </c>
      <c r="B62" s="29" t="s">
        <v>36</v>
      </c>
      <c r="C62" s="29" t="s">
        <v>113</v>
      </c>
      <c r="D62" s="29" t="s">
        <v>100</v>
      </c>
      <c r="E62" s="29" t="s">
        <v>91</v>
      </c>
      <c r="F62" s="25"/>
      <c r="G62" s="25"/>
      <c r="H62" s="27">
        <f t="shared" si="3"/>
        <v>0.4166666666666667</v>
      </c>
      <c r="I62" s="25"/>
      <c r="J62" s="28">
        <f t="shared" si="4"/>
        <v>0.8333333333333334</v>
      </c>
      <c r="K62" s="25">
        <v>37</v>
      </c>
      <c r="L62" s="25">
        <v>75</v>
      </c>
    </row>
    <row r="63" spans="1:12" ht="24.75" customHeight="1">
      <c r="A63" s="29">
        <v>55</v>
      </c>
      <c r="B63" s="29" t="s">
        <v>36</v>
      </c>
      <c r="C63" s="29" t="s">
        <v>118</v>
      </c>
      <c r="D63" s="29" t="s">
        <v>100</v>
      </c>
      <c r="E63" s="29" t="s">
        <v>99</v>
      </c>
      <c r="F63" s="25"/>
      <c r="G63" s="25"/>
      <c r="H63" s="27">
        <f t="shared" si="3"/>
        <v>0.4166666666666667</v>
      </c>
      <c r="I63" s="25"/>
      <c r="J63" s="28">
        <f t="shared" si="4"/>
        <v>0.8333333333333334</v>
      </c>
      <c r="K63" s="25">
        <v>37</v>
      </c>
      <c r="L63" s="25">
        <v>75</v>
      </c>
    </row>
    <row r="64" spans="1:12" ht="24.75" customHeight="1">
      <c r="A64" s="29">
        <v>59</v>
      </c>
      <c r="B64" s="29" t="s">
        <v>36</v>
      </c>
      <c r="C64" s="29" t="s">
        <v>122</v>
      </c>
      <c r="D64" s="29" t="s">
        <v>115</v>
      </c>
      <c r="E64" s="29" t="s">
        <v>91</v>
      </c>
      <c r="F64" s="25"/>
      <c r="G64" s="25"/>
      <c r="H64" s="27">
        <f t="shared" si="3"/>
        <v>0.4166666666666667</v>
      </c>
      <c r="I64" s="25"/>
      <c r="J64" s="28">
        <f t="shared" si="4"/>
        <v>0.8333333333333334</v>
      </c>
      <c r="K64" s="25">
        <v>37</v>
      </c>
      <c r="L64" s="25">
        <v>75</v>
      </c>
    </row>
    <row r="65" spans="1:12" ht="24.75" customHeight="1">
      <c r="A65" s="29">
        <v>73</v>
      </c>
      <c r="B65" s="29" t="s">
        <v>36</v>
      </c>
      <c r="C65" s="29" t="s">
        <v>136</v>
      </c>
      <c r="D65" s="29" t="s">
        <v>115</v>
      </c>
      <c r="E65" s="29" t="s">
        <v>91</v>
      </c>
      <c r="F65" s="25"/>
      <c r="G65" s="25"/>
      <c r="H65" s="27">
        <f t="shared" si="3"/>
        <v>0.4166666666666667</v>
      </c>
      <c r="I65" s="25"/>
      <c r="J65" s="28">
        <f t="shared" si="4"/>
        <v>0.8333333333333334</v>
      </c>
      <c r="K65" s="25">
        <v>37</v>
      </c>
      <c r="L65" s="25">
        <v>75</v>
      </c>
    </row>
    <row r="66" spans="1:12" ht="24.75" customHeight="1">
      <c r="A66" s="29">
        <v>76</v>
      </c>
      <c r="B66" s="29" t="s">
        <v>36</v>
      </c>
      <c r="C66" s="29" t="s">
        <v>138</v>
      </c>
      <c r="D66" s="29" t="s">
        <v>92</v>
      </c>
      <c r="E66" s="29" t="s">
        <v>91</v>
      </c>
      <c r="F66" s="25"/>
      <c r="G66" s="25"/>
      <c r="H66" s="27">
        <f t="shared" si="3"/>
        <v>0.4166666666666667</v>
      </c>
      <c r="I66" s="25"/>
      <c r="J66" s="28">
        <f t="shared" si="4"/>
        <v>0.8333333333333334</v>
      </c>
      <c r="K66" s="25">
        <v>37</v>
      </c>
      <c r="L66" s="25">
        <v>75</v>
      </c>
    </row>
    <row r="67" spans="1:12" ht="24.75" customHeight="1">
      <c r="A67" s="29">
        <v>77</v>
      </c>
      <c r="B67" s="29" t="s">
        <v>36</v>
      </c>
      <c r="C67" s="29" t="s">
        <v>140</v>
      </c>
      <c r="D67" s="29" t="s">
        <v>141</v>
      </c>
      <c r="E67" s="29" t="s">
        <v>91</v>
      </c>
      <c r="F67" s="25"/>
      <c r="G67" s="25"/>
      <c r="H67" s="27">
        <f t="shared" si="3"/>
        <v>0.4166666666666667</v>
      </c>
      <c r="I67" s="25"/>
      <c r="J67" s="28">
        <f t="shared" si="4"/>
        <v>0.8333333333333334</v>
      </c>
      <c r="K67" s="25">
        <v>37</v>
      </c>
      <c r="L67" s="25">
        <v>75</v>
      </c>
    </row>
    <row r="68" spans="1:12" ht="24.75" customHeight="1">
      <c r="A68" s="29">
        <v>85</v>
      </c>
      <c r="B68" s="29" t="s">
        <v>36</v>
      </c>
      <c r="C68" s="29" t="s">
        <v>148</v>
      </c>
      <c r="D68" s="29" t="s">
        <v>141</v>
      </c>
      <c r="E68" s="29" t="s">
        <v>91</v>
      </c>
      <c r="F68" s="25"/>
      <c r="G68" s="25"/>
      <c r="H68" s="27">
        <f t="shared" si="3"/>
        <v>0.4166666666666667</v>
      </c>
      <c r="I68" s="25"/>
      <c r="J68" s="28">
        <f t="shared" si="4"/>
        <v>0.8333333333333334</v>
      </c>
      <c r="K68" s="25">
        <v>37</v>
      </c>
      <c r="L68" s="25">
        <v>75</v>
      </c>
    </row>
    <row r="69" spans="1:12" ht="24.75" customHeight="1">
      <c r="A69" s="29">
        <v>89</v>
      </c>
      <c r="B69" s="29" t="s">
        <v>36</v>
      </c>
      <c r="C69" s="29" t="s">
        <v>153</v>
      </c>
      <c r="D69" s="29" t="s">
        <v>115</v>
      </c>
      <c r="E69" s="29" t="s">
        <v>91</v>
      </c>
      <c r="F69" s="25"/>
      <c r="G69" s="25"/>
      <c r="H69" s="27">
        <f t="shared" si="3"/>
        <v>0.4166666666666667</v>
      </c>
      <c r="I69" s="25"/>
      <c r="J69" s="28">
        <f t="shared" si="4"/>
        <v>0.8333333333333334</v>
      </c>
      <c r="K69" s="25">
        <v>37</v>
      </c>
      <c r="L69" s="25">
        <v>75</v>
      </c>
    </row>
    <row r="70" spans="1:12" ht="24.75" customHeight="1">
      <c r="A70" s="29">
        <v>92</v>
      </c>
      <c r="B70" s="29" t="s">
        <v>36</v>
      </c>
      <c r="C70" s="29" t="s">
        <v>156</v>
      </c>
      <c r="D70" s="29" t="s">
        <v>104</v>
      </c>
      <c r="E70" s="29" t="s">
        <v>91</v>
      </c>
      <c r="F70" s="25"/>
      <c r="G70" s="25"/>
      <c r="H70" s="27">
        <f t="shared" si="3"/>
        <v>0.4166666666666667</v>
      </c>
      <c r="I70" s="25"/>
      <c r="J70" s="28">
        <f t="shared" si="4"/>
        <v>0.8333333333333334</v>
      </c>
      <c r="K70" s="25">
        <v>37</v>
      </c>
      <c r="L70" s="25">
        <v>75</v>
      </c>
    </row>
    <row r="71" spans="1:12" ht="24.75" customHeight="1">
      <c r="A71" s="29">
        <v>97</v>
      </c>
      <c r="B71" s="29" t="s">
        <v>36</v>
      </c>
      <c r="C71" s="29" t="s">
        <v>161</v>
      </c>
      <c r="D71" s="29" t="s">
        <v>115</v>
      </c>
      <c r="E71" s="29" t="s">
        <v>91</v>
      </c>
      <c r="F71" s="25"/>
      <c r="G71" s="25"/>
      <c r="H71" s="27">
        <f t="shared" si="3"/>
        <v>0.4166666666666667</v>
      </c>
      <c r="I71" s="25"/>
      <c r="J71" s="28">
        <f t="shared" si="4"/>
        <v>0.8333333333333334</v>
      </c>
      <c r="K71" s="25">
        <v>37</v>
      </c>
      <c r="L71" s="25">
        <v>75</v>
      </c>
    </row>
    <row r="72" spans="1:12" ht="24.75" customHeight="1">
      <c r="A72" s="29">
        <v>98</v>
      </c>
      <c r="B72" s="29" t="s">
        <v>36</v>
      </c>
      <c r="C72" s="29" t="s">
        <v>162</v>
      </c>
      <c r="D72" s="29" t="s">
        <v>92</v>
      </c>
      <c r="E72" s="29" t="s">
        <v>91</v>
      </c>
      <c r="F72" s="25"/>
      <c r="G72" s="25"/>
      <c r="H72" s="27">
        <f t="shared" si="3"/>
        <v>0.4166666666666667</v>
      </c>
      <c r="I72" s="25"/>
      <c r="J72" s="28">
        <f t="shared" si="4"/>
        <v>0.8333333333333334</v>
      </c>
      <c r="K72" s="25">
        <v>37</v>
      </c>
      <c r="L72" s="25">
        <v>75</v>
      </c>
    </row>
    <row r="73" spans="1:12" ht="24.75" customHeight="1">
      <c r="A73" s="29">
        <v>100</v>
      </c>
      <c r="B73" s="29" t="s">
        <v>36</v>
      </c>
      <c r="C73" s="29" t="s">
        <v>164</v>
      </c>
      <c r="D73" s="29" t="s">
        <v>205</v>
      </c>
      <c r="E73" s="29" t="s">
        <v>48</v>
      </c>
      <c r="F73" s="25"/>
      <c r="G73" s="25"/>
      <c r="H73" s="27">
        <f t="shared" si="3"/>
        <v>0.4166666666666667</v>
      </c>
      <c r="I73" s="25"/>
      <c r="J73" s="28">
        <f t="shared" si="4"/>
        <v>0.8333333333333334</v>
      </c>
      <c r="K73" s="25">
        <v>37</v>
      </c>
      <c r="L73" s="25">
        <v>75</v>
      </c>
    </row>
    <row r="74" spans="1:12" ht="24.75" customHeight="1">
      <c r="A74" s="29">
        <v>103</v>
      </c>
      <c r="B74" s="29" t="s">
        <v>36</v>
      </c>
      <c r="C74" s="29" t="s">
        <v>167</v>
      </c>
      <c r="D74" s="29" t="s">
        <v>205</v>
      </c>
      <c r="E74" s="29" t="s">
        <v>48</v>
      </c>
      <c r="F74" s="25"/>
      <c r="G74" s="25"/>
      <c r="H74" s="27">
        <f>IF(TIME(,F74,G74)=0,TIME(10,F74,G74),TIME(,F74,G74))</f>
        <v>0.4166666666666667</v>
      </c>
      <c r="I74" s="25"/>
      <c r="J74" s="28">
        <f>IF(H74&gt;TIME(,L$4,),H74+TIME(10,,)+TIME(,,I74*L$2),H74+TIME(,,I74*L$2))</f>
        <v>0.8333333333333334</v>
      </c>
      <c r="K74" s="25">
        <v>37</v>
      </c>
      <c r="L74" s="25">
        <v>75</v>
      </c>
    </row>
  </sheetData>
  <sheetProtection/>
  <mergeCells count="11">
    <mergeCell ref="J8:J9"/>
    <mergeCell ref="K8:K9"/>
    <mergeCell ref="L8:L9"/>
    <mergeCell ref="A1:E1"/>
    <mergeCell ref="A3:J3"/>
    <mergeCell ref="A8:A9"/>
    <mergeCell ref="B8:B9"/>
    <mergeCell ref="C8:C9"/>
    <mergeCell ref="D8:D9"/>
    <mergeCell ref="E8:E9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4">
      <pane xSplit="5" ySplit="6" topLeftCell="F10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C15" sqref="C15"/>
    </sheetView>
  </sheetViews>
  <sheetFormatPr defaultColWidth="9.00390625" defaultRowHeight="19.5" customHeight="1" outlineLevelCol="2"/>
  <cols>
    <col min="1" max="1" width="8.625" style="24" customWidth="1"/>
    <col min="2" max="2" width="4.125" style="24" bestFit="1" customWidth="1"/>
    <col min="3" max="3" width="39.875" style="24" customWidth="1"/>
    <col min="4" max="4" width="30.375" style="24" customWidth="1"/>
    <col min="5" max="5" width="19.375" style="24" bestFit="1" customWidth="1"/>
    <col min="6" max="6" width="6.00390625" style="24" customWidth="1" outlineLevel="2"/>
    <col min="7" max="7" width="6.25390625" style="24" customWidth="1" outlineLevel="2"/>
    <col min="8" max="8" width="9.125" style="24" customWidth="1" outlineLevel="1"/>
    <col min="9" max="9" width="18.75390625" style="24" customWidth="1" outlineLevel="1"/>
    <col min="10" max="10" width="17.375" style="24" customWidth="1"/>
    <col min="11" max="11" width="11.375" style="24" customWidth="1"/>
    <col min="12" max="12" width="24.00390625" style="24" customWidth="1"/>
    <col min="13" max="13" width="11.25390625" style="24" bestFit="1" customWidth="1"/>
    <col min="14" max="16384" width="9.125" style="24" customWidth="1"/>
  </cols>
  <sheetData>
    <row r="1" spans="1:12" s="15" customFormat="1" ht="19.5" customHeight="1">
      <c r="A1" s="199" t="s">
        <v>12</v>
      </c>
      <c r="B1" s="199"/>
      <c r="C1" s="199"/>
      <c r="D1" s="199"/>
      <c r="E1" s="199"/>
      <c r="F1" s="14"/>
      <c r="G1" s="14"/>
      <c r="L1" s="16" t="s">
        <v>13</v>
      </c>
    </row>
    <row r="2" spans="1:12" s="15" customFormat="1" ht="19.5" customHeight="1">
      <c r="A2" s="14"/>
      <c r="B2" s="14"/>
      <c r="C2" s="14"/>
      <c r="D2" s="14"/>
      <c r="E2" s="14"/>
      <c r="F2" s="14"/>
      <c r="G2" s="14"/>
      <c r="L2" s="16">
        <v>5</v>
      </c>
    </row>
    <row r="3" spans="1:12" s="15" customFormat="1" ht="19.5" customHeight="1" thickBot="1">
      <c r="A3" s="200" t="s">
        <v>298</v>
      </c>
      <c r="B3" s="200"/>
      <c r="C3" s="200"/>
      <c r="D3" s="200"/>
      <c r="E3" s="200"/>
      <c r="F3" s="200"/>
      <c r="G3" s="200"/>
      <c r="H3" s="200"/>
      <c r="I3" s="200"/>
      <c r="J3" s="200"/>
      <c r="K3" s="17"/>
      <c r="L3" s="16" t="s">
        <v>15</v>
      </c>
    </row>
    <row r="4" s="15" customFormat="1" ht="19.5" customHeight="1">
      <c r="L4" s="56">
        <v>3</v>
      </c>
    </row>
    <row r="5" spans="3:4" s="15" customFormat="1" ht="19.5" customHeight="1" thickBot="1">
      <c r="C5" s="18" t="s">
        <v>16</v>
      </c>
      <c r="D5" s="164">
        <v>39347</v>
      </c>
    </row>
    <row r="6" s="15" customFormat="1" ht="19.5" customHeight="1"/>
    <row r="7" s="15" customFormat="1" ht="19.5" customHeight="1" thickBot="1"/>
    <row r="8" spans="1:12" s="21" customFormat="1" ht="32.25" customHeight="1">
      <c r="A8" s="201" t="s">
        <v>17</v>
      </c>
      <c r="B8" s="203" t="s">
        <v>35</v>
      </c>
      <c r="C8" s="195" t="s">
        <v>18</v>
      </c>
      <c r="D8" s="195" t="s">
        <v>19</v>
      </c>
      <c r="E8" s="195" t="s">
        <v>20</v>
      </c>
      <c r="F8" s="195" t="s">
        <v>21</v>
      </c>
      <c r="G8" s="195"/>
      <c r="H8" s="195"/>
      <c r="I8" s="20" t="s">
        <v>22</v>
      </c>
      <c r="J8" s="195" t="s">
        <v>4</v>
      </c>
      <c r="K8" s="195" t="s">
        <v>5</v>
      </c>
      <c r="L8" s="197" t="s">
        <v>177</v>
      </c>
    </row>
    <row r="9" spans="1:12" ht="19.5" customHeight="1" thickBot="1">
      <c r="A9" s="202"/>
      <c r="B9" s="204"/>
      <c r="C9" s="196"/>
      <c r="D9" s="196"/>
      <c r="E9" s="196"/>
      <c r="F9" s="22" t="s">
        <v>24</v>
      </c>
      <c r="G9" s="22" t="s">
        <v>25</v>
      </c>
      <c r="H9" s="23" t="s">
        <v>26</v>
      </c>
      <c r="I9" s="22"/>
      <c r="J9" s="196"/>
      <c r="K9" s="196"/>
      <c r="L9" s="198"/>
    </row>
    <row r="10" spans="1:12" ht="24.75" customHeight="1">
      <c r="A10" s="29">
        <v>29</v>
      </c>
      <c r="B10" s="29" t="s">
        <v>85</v>
      </c>
      <c r="C10" s="29" t="s">
        <v>82</v>
      </c>
      <c r="D10" s="29" t="s">
        <v>202</v>
      </c>
      <c r="E10" s="29" t="s">
        <v>48</v>
      </c>
      <c r="F10" s="162">
        <v>1</v>
      </c>
      <c r="G10" s="162">
        <v>31</v>
      </c>
      <c r="H10" s="27">
        <f aca="true" t="shared" si="0" ref="H10:H47">IF(TIME(,F10,G10)=0,TIME(10,F10,G10),TIME(,F10,G10))</f>
        <v>0.0010532407407407407</v>
      </c>
      <c r="I10" s="25">
        <v>21</v>
      </c>
      <c r="J10" s="28">
        <f aca="true" t="shared" si="1" ref="J10:J47">IF(H10&gt;TIME(,L$4,),H10+TIME(10,,)+TIME(,,I10*L$2),H10+TIME(,,I10*L$2))</f>
        <v>0.0022685185185185187</v>
      </c>
      <c r="K10" s="25">
        <v>1</v>
      </c>
      <c r="L10" s="25">
        <f aca="true" t="shared" si="2" ref="L10:L28">K10</f>
        <v>1</v>
      </c>
    </row>
    <row r="11" spans="1:12" ht="24.75" customHeight="1">
      <c r="A11" s="29">
        <v>7</v>
      </c>
      <c r="B11" s="29" t="s">
        <v>85</v>
      </c>
      <c r="C11" s="29" t="s">
        <v>184</v>
      </c>
      <c r="D11" s="29" t="s">
        <v>52</v>
      </c>
      <c r="E11" s="29" t="s">
        <v>48</v>
      </c>
      <c r="F11" s="25">
        <v>1</v>
      </c>
      <c r="G11" s="25">
        <v>50</v>
      </c>
      <c r="H11" s="27">
        <f t="shared" si="0"/>
        <v>0.0012731481481481483</v>
      </c>
      <c r="I11" s="25">
        <v>18</v>
      </c>
      <c r="J11" s="28">
        <f t="shared" si="1"/>
        <v>0.0023148148148148147</v>
      </c>
      <c r="K11" s="25">
        <v>2</v>
      </c>
      <c r="L11" s="25">
        <f t="shared" si="2"/>
        <v>2</v>
      </c>
    </row>
    <row r="12" spans="1:12" ht="24.75" customHeight="1">
      <c r="A12" s="29">
        <v>63</v>
      </c>
      <c r="B12" s="29" t="s">
        <v>85</v>
      </c>
      <c r="C12" s="29" t="s">
        <v>222</v>
      </c>
      <c r="D12" s="29" t="s">
        <v>92</v>
      </c>
      <c r="E12" s="29" t="s">
        <v>91</v>
      </c>
      <c r="F12" s="25">
        <v>1</v>
      </c>
      <c r="G12" s="25">
        <v>35</v>
      </c>
      <c r="H12" s="27">
        <f t="shared" si="0"/>
        <v>0.001099537037037037</v>
      </c>
      <c r="I12" s="25">
        <v>30</v>
      </c>
      <c r="J12" s="28">
        <f t="shared" si="1"/>
        <v>0.002835648148148148</v>
      </c>
      <c r="K12" s="25">
        <v>3</v>
      </c>
      <c r="L12" s="25">
        <f t="shared" si="2"/>
        <v>3</v>
      </c>
    </row>
    <row r="13" spans="1:12" ht="24.75" customHeight="1">
      <c r="A13" s="29">
        <v>58</v>
      </c>
      <c r="B13" s="29" t="s">
        <v>85</v>
      </c>
      <c r="C13" s="29" t="s">
        <v>121</v>
      </c>
      <c r="D13" s="29" t="s">
        <v>115</v>
      </c>
      <c r="E13" s="29" t="s">
        <v>91</v>
      </c>
      <c r="F13" s="25">
        <v>1</v>
      </c>
      <c r="G13" s="25">
        <v>31</v>
      </c>
      <c r="H13" s="27">
        <f t="shared" si="0"/>
        <v>0.0010532407407407407</v>
      </c>
      <c r="I13" s="25">
        <v>31</v>
      </c>
      <c r="J13" s="28">
        <f t="shared" si="1"/>
        <v>0.0028472222222222223</v>
      </c>
      <c r="K13" s="25">
        <v>4</v>
      </c>
      <c r="L13" s="25">
        <f t="shared" si="2"/>
        <v>4</v>
      </c>
    </row>
    <row r="14" spans="1:12" ht="24.75" customHeight="1">
      <c r="A14" s="29">
        <v>25</v>
      </c>
      <c r="B14" s="29" t="s">
        <v>85</v>
      </c>
      <c r="C14" s="29" t="s">
        <v>305</v>
      </c>
      <c r="D14" s="29" t="s">
        <v>77</v>
      </c>
      <c r="E14" s="29" t="s">
        <v>48</v>
      </c>
      <c r="F14" s="25">
        <v>1</v>
      </c>
      <c r="G14" s="25">
        <v>55</v>
      </c>
      <c r="H14" s="27">
        <f t="shared" si="0"/>
        <v>0.0013310185185185185</v>
      </c>
      <c r="I14" s="25">
        <v>45</v>
      </c>
      <c r="J14" s="28">
        <f t="shared" si="1"/>
        <v>0.003935185185185185</v>
      </c>
      <c r="K14" s="25">
        <v>5</v>
      </c>
      <c r="L14" s="25">
        <f t="shared" si="2"/>
        <v>5</v>
      </c>
    </row>
    <row r="15" spans="1:12" ht="24.75" customHeight="1">
      <c r="A15" s="29">
        <v>49</v>
      </c>
      <c r="B15" s="29" t="s">
        <v>85</v>
      </c>
      <c r="C15" s="29" t="s">
        <v>111</v>
      </c>
      <c r="D15" s="29" t="s">
        <v>110</v>
      </c>
      <c r="E15" s="29" t="s">
        <v>48</v>
      </c>
      <c r="F15" s="25">
        <v>2</v>
      </c>
      <c r="G15" s="25">
        <v>19</v>
      </c>
      <c r="H15" s="27">
        <f t="shared" si="0"/>
        <v>0.0016087962962962963</v>
      </c>
      <c r="I15" s="25">
        <v>42</v>
      </c>
      <c r="J15" s="28">
        <f t="shared" si="1"/>
        <v>0.004039351851851852</v>
      </c>
      <c r="K15" s="25">
        <v>6</v>
      </c>
      <c r="L15" s="25">
        <f t="shared" si="2"/>
        <v>6</v>
      </c>
    </row>
    <row r="16" spans="1:12" ht="24.75" customHeight="1">
      <c r="A16" s="29">
        <v>39</v>
      </c>
      <c r="B16" s="29" t="s">
        <v>85</v>
      </c>
      <c r="C16" s="29" t="s">
        <v>95</v>
      </c>
      <c r="D16" s="29" t="s">
        <v>97</v>
      </c>
      <c r="E16" s="29" t="s">
        <v>48</v>
      </c>
      <c r="F16" s="25">
        <v>2</v>
      </c>
      <c r="G16" s="25">
        <v>51</v>
      </c>
      <c r="H16" s="27">
        <f t="shared" si="0"/>
        <v>0.001979166666666667</v>
      </c>
      <c r="I16" s="25">
        <v>45</v>
      </c>
      <c r="J16" s="28">
        <f t="shared" si="1"/>
        <v>0.004583333333333333</v>
      </c>
      <c r="K16" s="25">
        <v>7</v>
      </c>
      <c r="L16" s="25">
        <f t="shared" si="2"/>
        <v>7</v>
      </c>
    </row>
    <row r="17" spans="1:12" ht="24.75" customHeight="1">
      <c r="A17" s="29">
        <v>81</v>
      </c>
      <c r="B17" s="29" t="s">
        <v>85</v>
      </c>
      <c r="C17" s="29" t="s">
        <v>144</v>
      </c>
      <c r="D17" s="29" t="s">
        <v>141</v>
      </c>
      <c r="E17" s="29" t="s">
        <v>91</v>
      </c>
      <c r="F17" s="25">
        <v>2</v>
      </c>
      <c r="G17" s="25">
        <v>5</v>
      </c>
      <c r="H17" s="27">
        <f t="shared" si="0"/>
        <v>0.0014467592592592594</v>
      </c>
      <c r="I17" s="25">
        <v>58</v>
      </c>
      <c r="J17" s="28">
        <f t="shared" si="1"/>
        <v>0.004803240740740741</v>
      </c>
      <c r="K17" s="25">
        <v>8</v>
      </c>
      <c r="L17" s="25">
        <f t="shared" si="2"/>
        <v>8</v>
      </c>
    </row>
    <row r="18" spans="1:12" ht="24.75" customHeight="1">
      <c r="A18" s="29">
        <v>87</v>
      </c>
      <c r="B18" s="29" t="s">
        <v>85</v>
      </c>
      <c r="C18" s="29" t="s">
        <v>150</v>
      </c>
      <c r="D18" s="29" t="s">
        <v>151</v>
      </c>
      <c r="E18" s="29" t="s">
        <v>48</v>
      </c>
      <c r="F18" s="25">
        <v>2</v>
      </c>
      <c r="G18" s="25">
        <v>26</v>
      </c>
      <c r="H18" s="27">
        <f t="shared" si="0"/>
        <v>0.001689814814814815</v>
      </c>
      <c r="I18" s="25">
        <v>56</v>
      </c>
      <c r="J18" s="28">
        <f t="shared" si="1"/>
        <v>0.004930555555555556</v>
      </c>
      <c r="K18" s="25">
        <v>9</v>
      </c>
      <c r="L18" s="25">
        <f t="shared" si="2"/>
        <v>9</v>
      </c>
    </row>
    <row r="19" spans="1:12" ht="24.75" customHeight="1">
      <c r="A19" s="29">
        <v>71</v>
      </c>
      <c r="B19" s="29" t="s">
        <v>85</v>
      </c>
      <c r="C19" s="29" t="s">
        <v>135</v>
      </c>
      <c r="D19" s="29" t="s">
        <v>115</v>
      </c>
      <c r="E19" s="29" t="s">
        <v>91</v>
      </c>
      <c r="F19" s="25">
        <v>2</v>
      </c>
      <c r="G19" s="25">
        <v>22</v>
      </c>
      <c r="H19" s="27">
        <f t="shared" si="0"/>
        <v>0.0016435185185185183</v>
      </c>
      <c r="I19" s="25">
        <v>64</v>
      </c>
      <c r="J19" s="28">
        <f t="shared" si="1"/>
        <v>0.005347222222222222</v>
      </c>
      <c r="K19" s="25">
        <v>10</v>
      </c>
      <c r="L19" s="25">
        <f t="shared" si="2"/>
        <v>10</v>
      </c>
    </row>
    <row r="20" spans="1:12" ht="24.75" customHeight="1">
      <c r="A20" s="29">
        <v>60</v>
      </c>
      <c r="B20" s="29" t="s">
        <v>85</v>
      </c>
      <c r="C20" s="29" t="s">
        <v>123</v>
      </c>
      <c r="D20" s="29" t="s">
        <v>115</v>
      </c>
      <c r="E20" s="29" t="s">
        <v>91</v>
      </c>
      <c r="F20" s="25">
        <v>2</v>
      </c>
      <c r="G20" s="25">
        <v>10</v>
      </c>
      <c r="H20" s="27">
        <f t="shared" si="0"/>
        <v>0.0015046296296296294</v>
      </c>
      <c r="I20" s="25">
        <v>71</v>
      </c>
      <c r="J20" s="28">
        <f t="shared" si="1"/>
        <v>0.005613425925925926</v>
      </c>
      <c r="K20" s="25">
        <v>11</v>
      </c>
      <c r="L20" s="25">
        <f t="shared" si="2"/>
        <v>11</v>
      </c>
    </row>
    <row r="21" spans="1:12" ht="24.75" customHeight="1">
      <c r="A21" s="29">
        <v>69</v>
      </c>
      <c r="B21" s="29" t="s">
        <v>85</v>
      </c>
      <c r="C21" s="29" t="s">
        <v>133</v>
      </c>
      <c r="D21" s="29" t="s">
        <v>115</v>
      </c>
      <c r="E21" s="29" t="s">
        <v>91</v>
      </c>
      <c r="F21" s="25">
        <v>2</v>
      </c>
      <c r="G21" s="25">
        <v>35</v>
      </c>
      <c r="H21" s="27">
        <f t="shared" si="0"/>
        <v>0.0017939814814814815</v>
      </c>
      <c r="I21" s="25">
        <v>73</v>
      </c>
      <c r="J21" s="28">
        <f t="shared" si="1"/>
        <v>0.0060185185185185185</v>
      </c>
      <c r="K21" s="25">
        <v>12</v>
      </c>
      <c r="L21" s="25">
        <f t="shared" si="2"/>
        <v>12</v>
      </c>
    </row>
    <row r="22" spans="1:12" ht="24.75" customHeight="1">
      <c r="A22" s="29">
        <v>62</v>
      </c>
      <c r="B22" s="29" t="s">
        <v>85</v>
      </c>
      <c r="C22" s="29" t="s">
        <v>125</v>
      </c>
      <c r="D22" s="29" t="s">
        <v>115</v>
      </c>
      <c r="E22" s="29" t="s">
        <v>91</v>
      </c>
      <c r="F22" s="25">
        <v>2</v>
      </c>
      <c r="G22" s="25">
        <v>21</v>
      </c>
      <c r="H22" s="27">
        <f t="shared" si="0"/>
        <v>0.0016319444444444445</v>
      </c>
      <c r="I22" s="25">
        <v>76</v>
      </c>
      <c r="J22" s="28">
        <f t="shared" si="1"/>
        <v>0.006030092592592593</v>
      </c>
      <c r="K22" s="25">
        <v>13</v>
      </c>
      <c r="L22" s="25">
        <f t="shared" si="2"/>
        <v>13</v>
      </c>
    </row>
    <row r="23" spans="1:12" ht="24.75" customHeight="1">
      <c r="A23" s="29">
        <v>2</v>
      </c>
      <c r="B23" s="29" t="s">
        <v>85</v>
      </c>
      <c r="C23" s="29" t="s">
        <v>49</v>
      </c>
      <c r="D23" s="29" t="s">
        <v>47</v>
      </c>
      <c r="E23" s="29" t="s">
        <v>48</v>
      </c>
      <c r="F23" s="25">
        <v>2</v>
      </c>
      <c r="G23" s="25">
        <v>27</v>
      </c>
      <c r="H23" s="27">
        <f t="shared" si="0"/>
        <v>0.0017013888888888892</v>
      </c>
      <c r="I23" s="25">
        <v>75</v>
      </c>
      <c r="J23" s="28">
        <f t="shared" si="1"/>
        <v>0.006041666666666667</v>
      </c>
      <c r="K23" s="25">
        <v>14</v>
      </c>
      <c r="L23" s="25">
        <f t="shared" si="2"/>
        <v>14</v>
      </c>
    </row>
    <row r="24" spans="1:12" ht="24.75" customHeight="1">
      <c r="A24" s="29">
        <v>83</v>
      </c>
      <c r="B24" s="29" t="s">
        <v>85</v>
      </c>
      <c r="C24" s="29" t="s">
        <v>146</v>
      </c>
      <c r="D24" s="29" t="s">
        <v>141</v>
      </c>
      <c r="E24" s="29" t="s">
        <v>91</v>
      </c>
      <c r="F24" s="25">
        <v>2</v>
      </c>
      <c r="G24" s="25">
        <v>10</v>
      </c>
      <c r="H24" s="27">
        <f t="shared" si="0"/>
        <v>0.0015046296296296294</v>
      </c>
      <c r="I24" s="25">
        <v>81</v>
      </c>
      <c r="J24" s="28">
        <f t="shared" si="1"/>
        <v>0.006192129629629629</v>
      </c>
      <c r="K24" s="25">
        <v>15</v>
      </c>
      <c r="L24" s="25">
        <f t="shared" si="2"/>
        <v>15</v>
      </c>
    </row>
    <row r="25" spans="1:12" ht="24.75" customHeight="1">
      <c r="A25" s="29">
        <v>80</v>
      </c>
      <c r="B25" s="29" t="s">
        <v>85</v>
      </c>
      <c r="C25" s="29" t="s">
        <v>224</v>
      </c>
      <c r="D25" s="29" t="s">
        <v>141</v>
      </c>
      <c r="E25" s="29" t="s">
        <v>91</v>
      </c>
      <c r="F25" s="25">
        <v>1</v>
      </c>
      <c r="G25" s="25">
        <v>45</v>
      </c>
      <c r="H25" s="27">
        <f t="shared" si="0"/>
        <v>0.0012152777777777778</v>
      </c>
      <c r="I25" s="25">
        <v>108</v>
      </c>
      <c r="J25" s="28">
        <f t="shared" si="1"/>
        <v>0.007465277777777777</v>
      </c>
      <c r="K25" s="25">
        <v>16</v>
      </c>
      <c r="L25" s="25">
        <f t="shared" si="2"/>
        <v>16</v>
      </c>
    </row>
    <row r="26" spans="1:12" ht="24.75" customHeight="1">
      <c r="A26" s="29">
        <v>91</v>
      </c>
      <c r="B26" s="29" t="s">
        <v>85</v>
      </c>
      <c r="C26" s="29" t="s">
        <v>155</v>
      </c>
      <c r="D26" s="29" t="s">
        <v>56</v>
      </c>
      <c r="E26" s="29" t="s">
        <v>48</v>
      </c>
      <c r="F26" s="25">
        <v>2</v>
      </c>
      <c r="G26" s="25">
        <v>26</v>
      </c>
      <c r="H26" s="27">
        <f t="shared" si="0"/>
        <v>0.001689814814814815</v>
      </c>
      <c r="I26" s="25">
        <v>103</v>
      </c>
      <c r="J26" s="28">
        <f t="shared" si="1"/>
        <v>0.007650462962962964</v>
      </c>
      <c r="K26" s="25">
        <v>17</v>
      </c>
      <c r="L26" s="25">
        <f t="shared" si="2"/>
        <v>17</v>
      </c>
    </row>
    <row r="27" spans="1:12" ht="24.75" customHeight="1">
      <c r="A27" s="29">
        <v>61</v>
      </c>
      <c r="B27" s="29" t="s">
        <v>85</v>
      </c>
      <c r="C27" s="29" t="s">
        <v>124</v>
      </c>
      <c r="D27" s="29" t="s">
        <v>115</v>
      </c>
      <c r="E27" s="29" t="s">
        <v>91</v>
      </c>
      <c r="F27" s="25">
        <v>3</v>
      </c>
      <c r="G27" s="25">
        <v>0</v>
      </c>
      <c r="H27" s="27">
        <f t="shared" si="0"/>
        <v>0.0020833333333333333</v>
      </c>
      <c r="I27" s="25">
        <v>97</v>
      </c>
      <c r="J27" s="28">
        <f t="shared" si="1"/>
        <v>0.007696759259259261</v>
      </c>
      <c r="K27" s="25">
        <v>18</v>
      </c>
      <c r="L27" s="25">
        <f t="shared" si="2"/>
        <v>18</v>
      </c>
    </row>
    <row r="28" spans="1:12" ht="24.75" customHeight="1">
      <c r="A28" s="29">
        <v>3</v>
      </c>
      <c r="B28" s="29" t="s">
        <v>85</v>
      </c>
      <c r="C28" s="29" t="s">
        <v>50</v>
      </c>
      <c r="D28" s="29" t="s">
        <v>47</v>
      </c>
      <c r="E28" s="29" t="s">
        <v>48</v>
      </c>
      <c r="F28" s="25">
        <v>3</v>
      </c>
      <c r="G28" s="25">
        <v>10</v>
      </c>
      <c r="H28" s="27">
        <f t="shared" si="0"/>
        <v>0.002199074074074074</v>
      </c>
      <c r="I28" s="25">
        <v>190</v>
      </c>
      <c r="J28" s="28">
        <f t="shared" si="1"/>
        <v>0.4298611111111111</v>
      </c>
      <c r="K28" s="25">
        <v>19</v>
      </c>
      <c r="L28" s="25">
        <f t="shared" si="2"/>
        <v>19</v>
      </c>
    </row>
    <row r="29" spans="1:12" ht="24.75" customHeight="1">
      <c r="A29" s="29">
        <v>6</v>
      </c>
      <c r="B29" s="29" t="s">
        <v>85</v>
      </c>
      <c r="C29" s="29" t="s">
        <v>54</v>
      </c>
      <c r="D29" s="29" t="s">
        <v>52</v>
      </c>
      <c r="E29" s="29" t="s">
        <v>48</v>
      </c>
      <c r="F29" s="25"/>
      <c r="G29" s="25"/>
      <c r="H29" s="27">
        <f t="shared" si="0"/>
        <v>0.4166666666666667</v>
      </c>
      <c r="I29" s="25"/>
      <c r="J29" s="28">
        <f t="shared" si="1"/>
        <v>0.8333333333333334</v>
      </c>
      <c r="K29" s="25">
        <v>20</v>
      </c>
      <c r="L29" s="25">
        <v>48</v>
      </c>
    </row>
    <row r="30" spans="1:12" ht="24.75" customHeight="1">
      <c r="A30" s="29">
        <v>10</v>
      </c>
      <c r="B30" s="29" t="s">
        <v>85</v>
      </c>
      <c r="C30" s="29" t="s">
        <v>58</v>
      </c>
      <c r="D30" s="29" t="s">
        <v>56</v>
      </c>
      <c r="E30" s="29" t="s">
        <v>48</v>
      </c>
      <c r="F30" s="25"/>
      <c r="G30" s="25"/>
      <c r="H30" s="27">
        <f t="shared" si="0"/>
        <v>0.4166666666666667</v>
      </c>
      <c r="I30" s="25"/>
      <c r="J30" s="28">
        <f t="shared" si="1"/>
        <v>0.8333333333333334</v>
      </c>
      <c r="K30" s="25">
        <v>20</v>
      </c>
      <c r="L30" s="25">
        <v>48</v>
      </c>
    </row>
    <row r="31" spans="1:12" ht="24.75" customHeight="1">
      <c r="A31" s="29">
        <v>12</v>
      </c>
      <c r="B31" s="29" t="s">
        <v>85</v>
      </c>
      <c r="C31" s="29" t="s">
        <v>60</v>
      </c>
      <c r="D31" s="29" t="s">
        <v>63</v>
      </c>
      <c r="E31" s="29" t="s">
        <v>221</v>
      </c>
      <c r="F31" s="25"/>
      <c r="G31" s="25"/>
      <c r="H31" s="27">
        <f t="shared" si="0"/>
        <v>0.4166666666666667</v>
      </c>
      <c r="I31" s="25"/>
      <c r="J31" s="28">
        <f t="shared" si="1"/>
        <v>0.8333333333333334</v>
      </c>
      <c r="K31" s="25">
        <v>20</v>
      </c>
      <c r="L31" s="25">
        <v>48</v>
      </c>
    </row>
    <row r="32" spans="1:12" ht="24.75" customHeight="1">
      <c r="A32" s="29">
        <v>18</v>
      </c>
      <c r="B32" s="29" t="s">
        <v>85</v>
      </c>
      <c r="C32" s="29" t="s">
        <v>68</v>
      </c>
      <c r="D32" s="29" t="s">
        <v>73</v>
      </c>
      <c r="E32" s="29" t="s">
        <v>74</v>
      </c>
      <c r="F32" s="25"/>
      <c r="G32" s="25"/>
      <c r="H32" s="27">
        <f t="shared" si="0"/>
        <v>0.4166666666666667</v>
      </c>
      <c r="I32" s="25"/>
      <c r="J32" s="28">
        <f t="shared" si="1"/>
        <v>0.8333333333333334</v>
      </c>
      <c r="K32" s="25">
        <v>20</v>
      </c>
      <c r="L32" s="25">
        <v>48</v>
      </c>
    </row>
    <row r="33" spans="1:12" ht="24.75" customHeight="1">
      <c r="A33" s="29">
        <v>22</v>
      </c>
      <c r="B33" s="29" t="s">
        <v>85</v>
      </c>
      <c r="C33" s="29" t="s">
        <v>72</v>
      </c>
      <c r="D33" s="29" t="s">
        <v>73</v>
      </c>
      <c r="E33" s="29" t="s">
        <v>74</v>
      </c>
      <c r="F33" s="25"/>
      <c r="G33" s="25"/>
      <c r="H33" s="27">
        <f t="shared" si="0"/>
        <v>0.4166666666666667</v>
      </c>
      <c r="I33" s="25"/>
      <c r="J33" s="28">
        <f t="shared" si="1"/>
        <v>0.8333333333333334</v>
      </c>
      <c r="K33" s="25">
        <v>20</v>
      </c>
      <c r="L33" s="25">
        <v>48</v>
      </c>
    </row>
    <row r="34" spans="1:12" ht="24.75" customHeight="1">
      <c r="A34" s="29">
        <v>26</v>
      </c>
      <c r="B34" s="29" t="s">
        <v>85</v>
      </c>
      <c r="C34" s="29" t="s">
        <v>76</v>
      </c>
      <c r="D34" s="29" t="s">
        <v>77</v>
      </c>
      <c r="E34" s="29" t="s">
        <v>48</v>
      </c>
      <c r="F34" s="25"/>
      <c r="G34" s="25"/>
      <c r="H34" s="27">
        <f t="shared" si="0"/>
        <v>0.4166666666666667</v>
      </c>
      <c r="I34" s="25"/>
      <c r="J34" s="28">
        <f t="shared" si="1"/>
        <v>0.8333333333333334</v>
      </c>
      <c r="K34" s="25">
        <v>20</v>
      </c>
      <c r="L34" s="25">
        <v>48</v>
      </c>
    </row>
    <row r="35" spans="1:12" ht="24.75" customHeight="1">
      <c r="A35" s="29">
        <v>28</v>
      </c>
      <c r="B35" s="29" t="s">
        <v>85</v>
      </c>
      <c r="C35" s="29" t="s">
        <v>79</v>
      </c>
      <c r="D35" s="29" t="s">
        <v>77</v>
      </c>
      <c r="E35" s="29" t="s">
        <v>48</v>
      </c>
      <c r="F35" s="25"/>
      <c r="G35" s="25"/>
      <c r="H35" s="27">
        <f t="shared" si="0"/>
        <v>0.4166666666666667</v>
      </c>
      <c r="I35" s="25"/>
      <c r="J35" s="28">
        <f t="shared" si="1"/>
        <v>0.8333333333333334</v>
      </c>
      <c r="K35" s="25">
        <v>20</v>
      </c>
      <c r="L35" s="25">
        <v>48</v>
      </c>
    </row>
    <row r="36" spans="1:12" ht="24.75" customHeight="1">
      <c r="A36" s="29">
        <v>30</v>
      </c>
      <c r="B36" s="29" t="s">
        <v>85</v>
      </c>
      <c r="C36" s="29" t="s">
        <v>83</v>
      </c>
      <c r="D36" s="29" t="s">
        <v>202</v>
      </c>
      <c r="E36" s="29" t="s">
        <v>48</v>
      </c>
      <c r="F36" s="25"/>
      <c r="G36" s="25"/>
      <c r="H36" s="27">
        <f t="shared" si="0"/>
        <v>0.4166666666666667</v>
      </c>
      <c r="I36" s="25"/>
      <c r="J36" s="28">
        <f t="shared" si="1"/>
        <v>0.8333333333333334</v>
      </c>
      <c r="K36" s="25">
        <v>20</v>
      </c>
      <c r="L36" s="25">
        <v>48</v>
      </c>
    </row>
    <row r="37" spans="1:12" ht="24.75" customHeight="1">
      <c r="A37" s="29">
        <v>36</v>
      </c>
      <c r="B37" s="29" t="s">
        <v>85</v>
      </c>
      <c r="C37" s="29" t="s">
        <v>93</v>
      </c>
      <c r="D37" s="29" t="s">
        <v>92</v>
      </c>
      <c r="E37" s="29" t="s">
        <v>91</v>
      </c>
      <c r="F37" s="25"/>
      <c r="G37" s="25"/>
      <c r="H37" s="27">
        <f t="shared" si="0"/>
        <v>0.4166666666666667</v>
      </c>
      <c r="I37" s="25"/>
      <c r="J37" s="28">
        <f t="shared" si="1"/>
        <v>0.8333333333333334</v>
      </c>
      <c r="K37" s="25">
        <v>20</v>
      </c>
      <c r="L37" s="25">
        <v>48</v>
      </c>
    </row>
    <row r="38" spans="1:12" ht="24.75" customHeight="1">
      <c r="A38" s="29">
        <v>38</v>
      </c>
      <c r="B38" s="29" t="s">
        <v>85</v>
      </c>
      <c r="C38" s="29" t="s">
        <v>96</v>
      </c>
      <c r="D38" s="29" t="s">
        <v>205</v>
      </c>
      <c r="E38" s="29" t="s">
        <v>221</v>
      </c>
      <c r="F38" s="25"/>
      <c r="G38" s="25"/>
      <c r="H38" s="27">
        <f t="shared" si="0"/>
        <v>0.4166666666666667</v>
      </c>
      <c r="I38" s="25"/>
      <c r="J38" s="28">
        <f t="shared" si="1"/>
        <v>0.8333333333333334</v>
      </c>
      <c r="K38" s="25">
        <v>20</v>
      </c>
      <c r="L38" s="25">
        <v>48</v>
      </c>
    </row>
    <row r="39" spans="1:12" ht="24.75" customHeight="1">
      <c r="A39" s="29">
        <v>42</v>
      </c>
      <c r="B39" s="29" t="s">
        <v>85</v>
      </c>
      <c r="C39" s="29" t="s">
        <v>102</v>
      </c>
      <c r="D39" s="29" t="s">
        <v>100</v>
      </c>
      <c r="E39" s="29" t="s">
        <v>91</v>
      </c>
      <c r="F39" s="25"/>
      <c r="G39" s="25"/>
      <c r="H39" s="27">
        <f t="shared" si="0"/>
        <v>0.4166666666666667</v>
      </c>
      <c r="I39" s="25"/>
      <c r="J39" s="28">
        <f t="shared" si="1"/>
        <v>0.8333333333333334</v>
      </c>
      <c r="K39" s="25">
        <v>20</v>
      </c>
      <c r="L39" s="25">
        <v>48</v>
      </c>
    </row>
    <row r="40" spans="1:12" ht="24.75" customHeight="1">
      <c r="A40" s="29">
        <v>45</v>
      </c>
      <c r="B40" s="29" t="s">
        <v>85</v>
      </c>
      <c r="C40" s="29" t="s">
        <v>106</v>
      </c>
      <c r="D40" s="29" t="s">
        <v>104</v>
      </c>
      <c r="E40" s="29" t="s">
        <v>91</v>
      </c>
      <c r="F40" s="25"/>
      <c r="G40" s="25"/>
      <c r="H40" s="27">
        <f t="shared" si="0"/>
        <v>0.4166666666666667</v>
      </c>
      <c r="I40" s="25"/>
      <c r="J40" s="28">
        <f t="shared" si="1"/>
        <v>0.8333333333333334</v>
      </c>
      <c r="K40" s="25">
        <v>20</v>
      </c>
      <c r="L40" s="25">
        <v>48</v>
      </c>
    </row>
    <row r="41" spans="1:12" ht="24.75" customHeight="1">
      <c r="A41" s="29">
        <v>65</v>
      </c>
      <c r="B41" s="29" t="s">
        <v>85</v>
      </c>
      <c r="C41" s="29" t="s">
        <v>129</v>
      </c>
      <c r="D41" s="29" t="s">
        <v>115</v>
      </c>
      <c r="E41" s="29" t="s">
        <v>91</v>
      </c>
      <c r="F41" s="25"/>
      <c r="G41" s="25"/>
      <c r="H41" s="27">
        <f t="shared" si="0"/>
        <v>0.4166666666666667</v>
      </c>
      <c r="I41" s="25"/>
      <c r="J41" s="28">
        <f t="shared" si="1"/>
        <v>0.8333333333333334</v>
      </c>
      <c r="K41" s="25">
        <v>20</v>
      </c>
      <c r="L41" s="25">
        <v>48</v>
      </c>
    </row>
    <row r="42" spans="1:12" ht="24.75" customHeight="1">
      <c r="A42" s="29">
        <v>72</v>
      </c>
      <c r="B42" s="29" t="s">
        <v>85</v>
      </c>
      <c r="C42" s="29" t="s">
        <v>223</v>
      </c>
      <c r="D42" s="29" t="s">
        <v>92</v>
      </c>
      <c r="E42" s="29" t="s">
        <v>91</v>
      </c>
      <c r="F42" s="25"/>
      <c r="G42" s="25"/>
      <c r="H42" s="27">
        <f t="shared" si="0"/>
        <v>0.4166666666666667</v>
      </c>
      <c r="I42" s="25"/>
      <c r="J42" s="28">
        <f t="shared" si="1"/>
        <v>0.8333333333333334</v>
      </c>
      <c r="K42" s="25">
        <v>20</v>
      </c>
      <c r="L42" s="25">
        <v>48</v>
      </c>
    </row>
    <row r="43" spans="1:12" ht="24.75" customHeight="1">
      <c r="A43" s="29">
        <v>86</v>
      </c>
      <c r="B43" s="29" t="s">
        <v>85</v>
      </c>
      <c r="C43" s="29" t="s">
        <v>149</v>
      </c>
      <c r="D43" s="29" t="s">
        <v>141</v>
      </c>
      <c r="E43" s="29" t="s">
        <v>91</v>
      </c>
      <c r="F43" s="25"/>
      <c r="G43" s="25"/>
      <c r="H43" s="27">
        <f t="shared" si="0"/>
        <v>0.4166666666666667</v>
      </c>
      <c r="I43" s="25"/>
      <c r="J43" s="28">
        <f t="shared" si="1"/>
        <v>0.8333333333333334</v>
      </c>
      <c r="K43" s="25">
        <v>20</v>
      </c>
      <c r="L43" s="25">
        <v>48</v>
      </c>
    </row>
    <row r="44" spans="1:12" ht="24.75" customHeight="1">
      <c r="A44" s="29">
        <v>93</v>
      </c>
      <c r="B44" s="29" t="s">
        <v>85</v>
      </c>
      <c r="C44" s="29" t="s">
        <v>157</v>
      </c>
      <c r="D44" s="29" t="s">
        <v>104</v>
      </c>
      <c r="E44" s="29" t="s">
        <v>91</v>
      </c>
      <c r="F44" s="25"/>
      <c r="G44" s="25"/>
      <c r="H44" s="27">
        <f t="shared" si="0"/>
        <v>0.4166666666666667</v>
      </c>
      <c r="I44" s="25"/>
      <c r="J44" s="28">
        <f t="shared" si="1"/>
        <v>0.8333333333333334</v>
      </c>
      <c r="K44" s="25">
        <v>20</v>
      </c>
      <c r="L44" s="25">
        <v>48</v>
      </c>
    </row>
    <row r="45" spans="1:12" ht="24.75" customHeight="1">
      <c r="A45" s="29">
        <v>99</v>
      </c>
      <c r="B45" s="29" t="s">
        <v>85</v>
      </c>
      <c r="C45" s="29" t="s">
        <v>163</v>
      </c>
      <c r="D45" s="29" t="s">
        <v>151</v>
      </c>
      <c r="E45" s="29" t="s">
        <v>48</v>
      </c>
      <c r="F45" s="25"/>
      <c r="G45" s="25"/>
      <c r="H45" s="27">
        <f t="shared" si="0"/>
        <v>0.4166666666666667</v>
      </c>
      <c r="I45" s="25"/>
      <c r="J45" s="28">
        <f t="shared" si="1"/>
        <v>0.8333333333333334</v>
      </c>
      <c r="K45" s="25">
        <v>20</v>
      </c>
      <c r="L45" s="25">
        <v>48</v>
      </c>
    </row>
    <row r="46" spans="1:12" ht="24.75" customHeight="1">
      <c r="A46" s="29">
        <v>101</v>
      </c>
      <c r="B46" s="29" t="s">
        <v>85</v>
      </c>
      <c r="C46" s="29" t="s">
        <v>165</v>
      </c>
      <c r="D46" s="29" t="s">
        <v>115</v>
      </c>
      <c r="E46" s="29" t="s">
        <v>91</v>
      </c>
      <c r="F46" s="25"/>
      <c r="G46" s="25"/>
      <c r="H46" s="27">
        <f t="shared" si="0"/>
        <v>0.4166666666666667</v>
      </c>
      <c r="I46" s="25"/>
      <c r="J46" s="28">
        <f t="shared" si="1"/>
        <v>0.8333333333333334</v>
      </c>
      <c r="K46" s="25">
        <v>20</v>
      </c>
      <c r="L46" s="25">
        <v>48</v>
      </c>
    </row>
    <row r="47" spans="1:12" ht="24.75" customHeight="1">
      <c r="A47" s="29">
        <v>102</v>
      </c>
      <c r="B47" s="29" t="s">
        <v>85</v>
      </c>
      <c r="C47" s="29" t="s">
        <v>166</v>
      </c>
      <c r="D47" s="29" t="s">
        <v>115</v>
      </c>
      <c r="E47" s="29" t="s">
        <v>91</v>
      </c>
      <c r="F47" s="25"/>
      <c r="G47" s="25"/>
      <c r="H47" s="27">
        <f t="shared" si="0"/>
        <v>0.4166666666666667</v>
      </c>
      <c r="I47" s="25"/>
      <c r="J47" s="28">
        <f t="shared" si="1"/>
        <v>0.8333333333333334</v>
      </c>
      <c r="K47" s="25">
        <v>20</v>
      </c>
      <c r="L47" s="25">
        <v>48</v>
      </c>
    </row>
  </sheetData>
  <sheetProtection/>
  <mergeCells count="11">
    <mergeCell ref="K8:K9"/>
    <mergeCell ref="L8:L9"/>
    <mergeCell ref="A1:E1"/>
    <mergeCell ref="A3:J3"/>
    <mergeCell ref="A8:A9"/>
    <mergeCell ref="B8:B9"/>
    <mergeCell ref="C8:C9"/>
    <mergeCell ref="D8:D9"/>
    <mergeCell ref="E8:E9"/>
    <mergeCell ref="F8:H8"/>
    <mergeCell ref="J8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/>
  <dimension ref="A1:Z53"/>
  <sheetViews>
    <sheetView view="pageBreakPreview" zoomScale="70" zoomScaleNormal="75" zoomScaleSheetLayoutView="70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6" sqref="E36"/>
    </sheetView>
  </sheetViews>
  <sheetFormatPr defaultColWidth="9.00390625" defaultRowHeight="12.75"/>
  <cols>
    <col min="1" max="1" width="5.875" style="2" customWidth="1"/>
    <col min="2" max="2" width="3.75390625" style="2" customWidth="1"/>
    <col min="3" max="3" width="23.375" style="0" bestFit="1" customWidth="1"/>
    <col min="4" max="4" width="20.625" style="0" bestFit="1" customWidth="1"/>
    <col min="5" max="5" width="16.25390625" style="1" customWidth="1"/>
    <col min="6" max="6" width="7.75390625" style="1" bestFit="1" customWidth="1"/>
    <col min="7" max="7" width="10.25390625" style="1" bestFit="1" customWidth="1"/>
    <col min="8" max="8" width="6.75390625" style="0" bestFit="1" customWidth="1"/>
    <col min="9" max="9" width="1.37890625" style="13" customWidth="1"/>
    <col min="10" max="10" width="4.25390625" style="2" hidden="1" customWidth="1"/>
    <col min="11" max="11" width="23.375" style="0" hidden="1" customWidth="1"/>
    <col min="12" max="12" width="20.625" style="0" hidden="1" customWidth="1"/>
    <col min="13" max="13" width="16.25390625" style="1" customWidth="1"/>
    <col min="14" max="14" width="7.75390625" style="1" bestFit="1" customWidth="1"/>
    <col min="15" max="15" width="10.25390625" style="1" bestFit="1" customWidth="1"/>
    <col min="16" max="16" width="6.75390625" style="0" bestFit="1" customWidth="1"/>
    <col min="17" max="17" width="1.37890625" style="13" customWidth="1"/>
    <col min="18" max="18" width="4.75390625" style="2" customWidth="1"/>
    <col min="19" max="19" width="19.25390625" style="1" customWidth="1"/>
    <col min="20" max="20" width="7.75390625" style="1" bestFit="1" customWidth="1"/>
    <col min="21" max="21" width="10.25390625" style="1" bestFit="1" customWidth="1"/>
    <col min="22" max="22" width="6.75390625" style="0" bestFit="1" customWidth="1"/>
    <col min="23" max="23" width="5.125" style="13" customWidth="1"/>
    <col min="24" max="24" width="3.75390625" style="2" hidden="1" customWidth="1"/>
    <col min="25" max="25" width="10.25390625" style="1" hidden="1" customWidth="1"/>
    <col min="26" max="26" width="6.75390625" style="0" hidden="1" customWidth="1"/>
  </cols>
  <sheetData>
    <row r="1" spans="1:26" s="6" customFormat="1" ht="22.5" customHeight="1">
      <c r="A1" s="205" t="s">
        <v>6</v>
      </c>
      <c r="C1" s="205" t="s">
        <v>9</v>
      </c>
      <c r="D1" s="205" t="s">
        <v>1</v>
      </c>
      <c r="E1" s="205" t="s">
        <v>273</v>
      </c>
      <c r="F1" s="205" t="s">
        <v>10</v>
      </c>
      <c r="G1" s="205" t="s">
        <v>4</v>
      </c>
      <c r="H1" s="205" t="s">
        <v>5</v>
      </c>
      <c r="I1" s="11"/>
      <c r="J1" s="205" t="s">
        <v>6</v>
      </c>
      <c r="K1" s="205" t="s">
        <v>9</v>
      </c>
      <c r="L1" s="205" t="s">
        <v>1</v>
      </c>
      <c r="M1" s="205" t="s">
        <v>272</v>
      </c>
      <c r="N1" s="205" t="s">
        <v>10</v>
      </c>
      <c r="O1" s="205" t="s">
        <v>4</v>
      </c>
      <c r="P1" s="205" t="s">
        <v>5</v>
      </c>
      <c r="Q1" s="11"/>
      <c r="R1" s="205" t="s">
        <v>6</v>
      </c>
      <c r="S1" s="205" t="s">
        <v>271</v>
      </c>
      <c r="T1" s="205" t="s">
        <v>10</v>
      </c>
      <c r="U1" s="205" t="s">
        <v>4</v>
      </c>
      <c r="V1" s="205" t="s">
        <v>5</v>
      </c>
      <c r="W1" s="11" t="s">
        <v>177</v>
      </c>
      <c r="X1" s="205" t="s">
        <v>6</v>
      </c>
      <c r="Y1" s="205" t="s">
        <v>11</v>
      </c>
      <c r="Z1" s="206" t="s">
        <v>5</v>
      </c>
    </row>
    <row r="2" spans="1:26" s="7" customFormat="1" ht="12.75">
      <c r="A2" s="205"/>
      <c r="B2" s="6"/>
      <c r="C2" s="205"/>
      <c r="D2" s="205"/>
      <c r="E2" s="205"/>
      <c r="F2" s="205"/>
      <c r="G2" s="205"/>
      <c r="H2" s="205"/>
      <c r="I2" s="11"/>
      <c r="J2" s="205"/>
      <c r="K2" s="205"/>
      <c r="L2" s="205"/>
      <c r="M2" s="205"/>
      <c r="N2" s="205"/>
      <c r="O2" s="205"/>
      <c r="P2" s="205"/>
      <c r="Q2" s="11"/>
      <c r="R2" s="205"/>
      <c r="S2" s="205"/>
      <c r="T2" s="205"/>
      <c r="U2" s="205"/>
      <c r="V2" s="205"/>
      <c r="W2" s="11"/>
      <c r="X2" s="205"/>
      <c r="Y2" s="205"/>
      <c r="Z2" s="207"/>
    </row>
    <row r="3" spans="1:26" s="5" customFormat="1" ht="14.25" customHeight="1">
      <c r="A3" s="4">
        <v>4</v>
      </c>
      <c r="B3" s="51" t="s">
        <v>36</v>
      </c>
      <c r="C3" s="4" t="s">
        <v>265</v>
      </c>
      <c r="D3" s="4" t="s">
        <v>52</v>
      </c>
      <c r="E3" s="8">
        <v>0.003888888888888914</v>
      </c>
      <c r="F3" s="10">
        <v>5</v>
      </c>
      <c r="G3" s="8">
        <v>0.003946759259259284</v>
      </c>
      <c r="H3" s="4"/>
      <c r="I3" s="12"/>
      <c r="J3" s="3">
        <v>101</v>
      </c>
      <c r="K3" s="4" t="s">
        <v>265</v>
      </c>
      <c r="L3" s="4" t="s">
        <v>52</v>
      </c>
      <c r="M3" s="8">
        <v>0.0032407407407407524</v>
      </c>
      <c r="N3" s="10">
        <v>5</v>
      </c>
      <c r="O3" s="8">
        <v>0.003298611111111123</v>
      </c>
      <c r="P3" s="4"/>
      <c r="Q3" s="12"/>
      <c r="R3" s="3">
        <v>4</v>
      </c>
      <c r="S3" s="8">
        <v>0.0032407407407407524</v>
      </c>
      <c r="T3" s="10">
        <v>5</v>
      </c>
      <c r="U3" s="8">
        <v>0.003298611111111123</v>
      </c>
      <c r="V3" s="10">
        <v>21</v>
      </c>
      <c r="W3" s="12">
        <f aca="true" t="shared" si="0" ref="W3:W32">V3</f>
        <v>21</v>
      </c>
      <c r="X3" s="3" t="e">
        <f>#REF!+1</f>
        <v>#REF!</v>
      </c>
      <c r="Y3" s="8">
        <f aca="true" t="shared" si="1" ref="Y3:Y20">G3+O3</f>
        <v>0.007245370370370407</v>
      </c>
      <c r="Z3" s="4"/>
    </row>
    <row r="4" spans="1:26" s="5" customFormat="1" ht="14.25" customHeight="1">
      <c r="A4" s="4">
        <v>5</v>
      </c>
      <c r="B4" s="51" t="s">
        <v>36</v>
      </c>
      <c r="C4" s="4" t="s">
        <v>53</v>
      </c>
      <c r="D4" s="4" t="s">
        <v>52</v>
      </c>
      <c r="E4" s="8">
        <v>0.0035300925925926263</v>
      </c>
      <c r="F4" s="10">
        <v>15</v>
      </c>
      <c r="G4" s="8">
        <v>0.0037037037037037372</v>
      </c>
      <c r="H4" s="4"/>
      <c r="I4" s="12"/>
      <c r="J4" s="3">
        <v>101</v>
      </c>
      <c r="K4" s="4" t="s">
        <v>265</v>
      </c>
      <c r="L4" s="4" t="s">
        <v>52</v>
      </c>
      <c r="M4" s="8">
        <v>0.004999999999999977</v>
      </c>
      <c r="N4" s="10">
        <v>10</v>
      </c>
      <c r="O4" s="8">
        <v>0.005115740740740718</v>
      </c>
      <c r="P4" s="4"/>
      <c r="Q4" s="12"/>
      <c r="R4" s="3">
        <v>5</v>
      </c>
      <c r="S4" s="8">
        <v>0.0035300925925926263</v>
      </c>
      <c r="T4" s="10">
        <v>15</v>
      </c>
      <c r="U4" s="8">
        <v>0.0037037037037037372</v>
      </c>
      <c r="V4" s="10">
        <v>23</v>
      </c>
      <c r="W4" s="12">
        <f t="shared" si="0"/>
        <v>23</v>
      </c>
      <c r="X4" s="3" t="e">
        <f aca="true" t="shared" si="2" ref="X4:X20">X3+1</f>
        <v>#REF!</v>
      </c>
      <c r="Y4" s="8">
        <f t="shared" si="1"/>
        <v>0.008819444444444454</v>
      </c>
      <c r="Z4" s="4"/>
    </row>
    <row r="5" spans="1:26" s="5" customFormat="1" ht="14.25" customHeight="1">
      <c r="A5" s="4">
        <v>6</v>
      </c>
      <c r="B5" s="51" t="s">
        <v>85</v>
      </c>
      <c r="C5" s="4" t="s">
        <v>54</v>
      </c>
      <c r="D5" s="4" t="s">
        <v>52</v>
      </c>
      <c r="E5" s="8">
        <v>0.0035648148148147984</v>
      </c>
      <c r="F5" s="10">
        <v>0</v>
      </c>
      <c r="G5" s="8">
        <v>0.0035648148148147984</v>
      </c>
      <c r="H5" s="3"/>
      <c r="I5" s="12"/>
      <c r="J5" s="3">
        <v>101</v>
      </c>
      <c r="K5" s="4" t="s">
        <v>265</v>
      </c>
      <c r="L5" s="4" t="s">
        <v>52</v>
      </c>
      <c r="M5" s="8">
        <v>0</v>
      </c>
      <c r="N5" s="10">
        <v>10</v>
      </c>
      <c r="O5" s="8">
        <v>0.00011574074074074073</v>
      </c>
      <c r="P5" s="4"/>
      <c r="Q5" s="12"/>
      <c r="R5" s="3">
        <v>6</v>
      </c>
      <c r="S5" s="8">
        <v>0.0035648148148147984</v>
      </c>
      <c r="T5" s="10">
        <v>0</v>
      </c>
      <c r="U5" s="8">
        <v>0.0035648148148147984</v>
      </c>
      <c r="V5" s="10">
        <v>8</v>
      </c>
      <c r="W5" s="12">
        <f t="shared" si="0"/>
        <v>8</v>
      </c>
      <c r="X5" s="3" t="e">
        <f t="shared" si="2"/>
        <v>#REF!</v>
      </c>
      <c r="Y5" s="8">
        <f t="shared" si="1"/>
        <v>0.0036805555555555394</v>
      </c>
      <c r="Z5" s="4"/>
    </row>
    <row r="6" spans="1:26" s="5" customFormat="1" ht="14.25" customHeight="1">
      <c r="A6" s="4">
        <v>11</v>
      </c>
      <c r="B6" s="51" t="s">
        <v>36</v>
      </c>
      <c r="C6" s="4" t="s">
        <v>59</v>
      </c>
      <c r="D6" s="4" t="s">
        <v>56</v>
      </c>
      <c r="E6" s="8">
        <v>0.0025462962962962965</v>
      </c>
      <c r="F6" s="10">
        <v>5</v>
      </c>
      <c r="G6" s="8">
        <v>0.002604166666666667</v>
      </c>
      <c r="H6" s="4"/>
      <c r="I6" s="12"/>
      <c r="J6" s="3">
        <v>101</v>
      </c>
      <c r="K6" s="4" t="s">
        <v>265</v>
      </c>
      <c r="L6" s="4" t="s">
        <v>52</v>
      </c>
      <c r="M6" s="8" t="s">
        <v>275</v>
      </c>
      <c r="N6" s="10" t="s">
        <v>275</v>
      </c>
      <c r="O6" s="8" t="s">
        <v>275</v>
      </c>
      <c r="P6" s="4"/>
      <c r="Q6" s="12"/>
      <c r="R6" s="3">
        <v>11</v>
      </c>
      <c r="S6" s="8">
        <v>0.0025462962962962965</v>
      </c>
      <c r="T6" s="10">
        <v>5</v>
      </c>
      <c r="U6" s="8">
        <v>0.002604166666666667</v>
      </c>
      <c r="V6" s="10">
        <v>9</v>
      </c>
      <c r="W6" s="12">
        <f t="shared" si="0"/>
        <v>9</v>
      </c>
      <c r="X6" s="3" t="e">
        <f t="shared" si="2"/>
        <v>#REF!</v>
      </c>
      <c r="Y6" s="8" t="e">
        <f t="shared" si="1"/>
        <v>#VALUE!</v>
      </c>
      <c r="Z6" s="4"/>
    </row>
    <row r="7" spans="1:26" s="5" customFormat="1" ht="14.25" customHeight="1">
      <c r="A7" s="4">
        <v>12</v>
      </c>
      <c r="B7" s="51" t="s">
        <v>85</v>
      </c>
      <c r="C7" s="4" t="s">
        <v>60</v>
      </c>
      <c r="D7" s="4" t="s">
        <v>63</v>
      </c>
      <c r="E7" s="8">
        <v>0.006643518518518521</v>
      </c>
      <c r="F7" s="10">
        <v>160</v>
      </c>
      <c r="G7" s="8">
        <v>0.008495370370370372</v>
      </c>
      <c r="H7" s="3"/>
      <c r="I7" s="12"/>
      <c r="J7" s="3">
        <v>101</v>
      </c>
      <c r="K7" s="4" t="s">
        <v>265</v>
      </c>
      <c r="L7" s="4" t="s">
        <v>52</v>
      </c>
      <c r="M7" s="8">
        <v>0.006874999999999992</v>
      </c>
      <c r="N7" s="10">
        <v>35</v>
      </c>
      <c r="O7" s="8">
        <v>0.0072800925925925845</v>
      </c>
      <c r="P7" s="4"/>
      <c r="Q7" s="12"/>
      <c r="R7" s="3">
        <v>12</v>
      </c>
      <c r="S7" s="8">
        <v>0.006874999999999992</v>
      </c>
      <c r="T7" s="10">
        <v>35</v>
      </c>
      <c r="U7" s="8">
        <v>0.0072800925925925845</v>
      </c>
      <c r="V7" s="10">
        <v>14</v>
      </c>
      <c r="W7" s="12">
        <f t="shared" si="0"/>
        <v>14</v>
      </c>
      <c r="X7" s="3" t="e">
        <f t="shared" si="2"/>
        <v>#REF!</v>
      </c>
      <c r="Y7" s="8">
        <f t="shared" si="1"/>
        <v>0.015775462962962956</v>
      </c>
      <c r="Z7" s="4"/>
    </row>
    <row r="8" spans="1:26" s="5" customFormat="1" ht="14.25" customHeight="1">
      <c r="A8" s="4">
        <v>24</v>
      </c>
      <c r="B8" s="51" t="s">
        <v>36</v>
      </c>
      <c r="C8" s="4" t="s">
        <v>75</v>
      </c>
      <c r="D8" s="4" t="s">
        <v>81</v>
      </c>
      <c r="E8" s="8">
        <v>0.002025462962962965</v>
      </c>
      <c r="F8" s="10">
        <v>5</v>
      </c>
      <c r="G8" s="8">
        <v>0.0020833333333333355</v>
      </c>
      <c r="H8" s="4"/>
      <c r="I8" s="12"/>
      <c r="J8" s="3">
        <v>101</v>
      </c>
      <c r="K8" s="4" t="s">
        <v>265</v>
      </c>
      <c r="L8" s="4" t="s">
        <v>52</v>
      </c>
      <c r="M8" s="8" t="s">
        <v>275</v>
      </c>
      <c r="N8" s="10" t="s">
        <v>275</v>
      </c>
      <c r="O8" s="8" t="s">
        <v>275</v>
      </c>
      <c r="P8" s="4"/>
      <c r="Q8" s="12"/>
      <c r="R8" s="3">
        <v>24</v>
      </c>
      <c r="S8" s="8">
        <v>0.002025462962962965</v>
      </c>
      <c r="T8" s="10">
        <v>5</v>
      </c>
      <c r="U8" s="8">
        <v>0.0020833333333333355</v>
      </c>
      <c r="V8" s="10">
        <v>2</v>
      </c>
      <c r="W8" s="12">
        <f t="shared" si="0"/>
        <v>2</v>
      </c>
      <c r="X8" s="3" t="e">
        <f t="shared" si="2"/>
        <v>#REF!</v>
      </c>
      <c r="Y8" s="8" t="e">
        <f t="shared" si="1"/>
        <v>#VALUE!</v>
      </c>
      <c r="Z8" s="4"/>
    </row>
    <row r="9" spans="1:26" s="5" customFormat="1" ht="14.25" customHeight="1">
      <c r="A9" s="4">
        <v>25</v>
      </c>
      <c r="B9" s="51" t="s">
        <v>85</v>
      </c>
      <c r="C9" s="4" t="s">
        <v>305</v>
      </c>
      <c r="D9" s="4" t="s">
        <v>77</v>
      </c>
      <c r="E9" s="8">
        <v>0.005150462962962982</v>
      </c>
      <c r="F9" s="10">
        <v>75</v>
      </c>
      <c r="G9" s="8">
        <v>0.006018518518518538</v>
      </c>
      <c r="H9" s="3"/>
      <c r="I9" s="12"/>
      <c r="J9" s="3">
        <v>101</v>
      </c>
      <c r="K9" s="4" t="s">
        <v>265</v>
      </c>
      <c r="L9" s="4" t="s">
        <v>52</v>
      </c>
      <c r="M9" s="8" t="s">
        <v>275</v>
      </c>
      <c r="N9" s="10" t="s">
        <v>275</v>
      </c>
      <c r="O9" s="8" t="s">
        <v>275</v>
      </c>
      <c r="P9" s="4"/>
      <c r="Q9" s="12"/>
      <c r="R9" s="3">
        <v>25</v>
      </c>
      <c r="S9" s="8">
        <v>0.005150462962962982</v>
      </c>
      <c r="T9" s="10">
        <v>75</v>
      </c>
      <c r="U9" s="8">
        <v>0.006018518518518538</v>
      </c>
      <c r="V9" s="10">
        <v>13</v>
      </c>
      <c r="W9" s="12">
        <f t="shared" si="0"/>
        <v>13</v>
      </c>
      <c r="X9" s="3" t="e">
        <f t="shared" si="2"/>
        <v>#REF!</v>
      </c>
      <c r="Y9" s="8" t="e">
        <f t="shared" si="1"/>
        <v>#VALUE!</v>
      </c>
      <c r="Z9" s="4"/>
    </row>
    <row r="10" spans="1:26" s="5" customFormat="1" ht="14.25" customHeight="1">
      <c r="A10" s="4">
        <v>26</v>
      </c>
      <c r="B10" s="52" t="s">
        <v>85</v>
      </c>
      <c r="C10" s="4" t="s">
        <v>76</v>
      </c>
      <c r="D10" s="4" t="s">
        <v>77</v>
      </c>
      <c r="E10" s="8">
        <v>0.00465277777777777</v>
      </c>
      <c r="F10" s="10">
        <v>90</v>
      </c>
      <c r="G10" s="8">
        <v>0.005694444444444436</v>
      </c>
      <c r="H10" s="3"/>
      <c r="I10" s="12"/>
      <c r="J10" s="3">
        <v>101</v>
      </c>
      <c r="K10" s="4" t="s">
        <v>265</v>
      </c>
      <c r="L10" s="4" t="s">
        <v>52</v>
      </c>
      <c r="M10" s="8">
        <v>0.004155092592592585</v>
      </c>
      <c r="N10" s="10">
        <v>125</v>
      </c>
      <c r="O10" s="8">
        <v>0.005601851851851845</v>
      </c>
      <c r="P10" s="4"/>
      <c r="Q10" s="12"/>
      <c r="R10" s="3">
        <v>26</v>
      </c>
      <c r="S10" s="8">
        <v>0.004155092592592585</v>
      </c>
      <c r="T10" s="10">
        <v>125</v>
      </c>
      <c r="U10" s="8">
        <v>0.005601851851851845</v>
      </c>
      <c r="V10" s="10">
        <v>12</v>
      </c>
      <c r="W10" s="12">
        <f t="shared" si="0"/>
        <v>12</v>
      </c>
      <c r="X10" s="3" t="e">
        <f t="shared" si="2"/>
        <v>#REF!</v>
      </c>
      <c r="Y10" s="8">
        <f t="shared" si="1"/>
        <v>0.01129629629629628</v>
      </c>
      <c r="Z10" s="4"/>
    </row>
    <row r="11" spans="1:26" s="5" customFormat="1" ht="14.25" customHeight="1">
      <c r="A11" s="4">
        <v>28</v>
      </c>
      <c r="B11" s="52" t="s">
        <v>85</v>
      </c>
      <c r="C11" s="4" t="s">
        <v>79</v>
      </c>
      <c r="D11" s="4" t="s">
        <v>77</v>
      </c>
      <c r="E11" s="8">
        <v>0.00905092592592592</v>
      </c>
      <c r="F11" s="10">
        <v>225</v>
      </c>
      <c r="G11" s="8">
        <v>0.011655092592592587</v>
      </c>
      <c r="H11" s="3"/>
      <c r="I11" s="12"/>
      <c r="J11" s="3">
        <v>101</v>
      </c>
      <c r="K11" s="4" t="s">
        <v>265</v>
      </c>
      <c r="L11" s="4" t="s">
        <v>52</v>
      </c>
      <c r="M11" s="8" t="s">
        <v>275</v>
      </c>
      <c r="N11" s="10" t="s">
        <v>275</v>
      </c>
      <c r="O11" s="8" t="s">
        <v>275</v>
      </c>
      <c r="P11" s="4"/>
      <c r="Q11" s="12"/>
      <c r="R11" s="3">
        <v>28</v>
      </c>
      <c r="S11" s="8">
        <v>0.00905092592592592</v>
      </c>
      <c r="T11" s="10">
        <v>225</v>
      </c>
      <c r="U11" s="8">
        <v>0.011655092592592587</v>
      </c>
      <c r="V11" s="10">
        <v>17</v>
      </c>
      <c r="W11" s="12">
        <f t="shared" si="0"/>
        <v>17</v>
      </c>
      <c r="X11" s="3" t="e">
        <f t="shared" si="2"/>
        <v>#REF!</v>
      </c>
      <c r="Y11" s="8" t="e">
        <f t="shared" si="1"/>
        <v>#VALUE!</v>
      </c>
      <c r="Z11" s="4"/>
    </row>
    <row r="12" spans="1:26" s="5" customFormat="1" ht="14.25" customHeight="1">
      <c r="A12" s="4">
        <v>29</v>
      </c>
      <c r="B12" s="52" t="s">
        <v>85</v>
      </c>
      <c r="C12" s="4" t="s">
        <v>82</v>
      </c>
      <c r="D12" s="4" t="s">
        <v>202</v>
      </c>
      <c r="E12" s="8">
        <v>0.002534722222222223</v>
      </c>
      <c r="F12" s="10">
        <v>15</v>
      </c>
      <c r="G12" s="8">
        <v>0.002708333333333334</v>
      </c>
      <c r="H12" s="3"/>
      <c r="I12" s="12"/>
      <c r="J12" s="3">
        <v>101</v>
      </c>
      <c r="K12" s="4" t="s">
        <v>265</v>
      </c>
      <c r="L12" s="4" t="s">
        <v>52</v>
      </c>
      <c r="M12" s="8">
        <v>0.00253472222222223</v>
      </c>
      <c r="N12" s="10">
        <v>5</v>
      </c>
      <c r="O12" s="8">
        <v>0.0025925925925926003</v>
      </c>
      <c r="P12" s="4"/>
      <c r="Q12" s="12"/>
      <c r="R12" s="3">
        <v>29</v>
      </c>
      <c r="S12" s="8">
        <v>0.00253472222222223</v>
      </c>
      <c r="T12" s="10">
        <v>5</v>
      </c>
      <c r="U12" s="8">
        <v>0.0025925925925926003</v>
      </c>
      <c r="V12" s="10">
        <v>3</v>
      </c>
      <c r="W12" s="12">
        <f t="shared" si="0"/>
        <v>3</v>
      </c>
      <c r="X12" s="3" t="e">
        <f t="shared" si="2"/>
        <v>#REF!</v>
      </c>
      <c r="Y12" s="8">
        <f t="shared" si="1"/>
        <v>0.005300925925925935</v>
      </c>
      <c r="Z12" s="4"/>
    </row>
    <row r="13" spans="1:26" s="5" customFormat="1" ht="14.25" customHeight="1">
      <c r="A13" s="4">
        <v>31</v>
      </c>
      <c r="B13" s="52" t="s">
        <v>36</v>
      </c>
      <c r="C13" s="4" t="s">
        <v>263</v>
      </c>
      <c r="D13" s="4" t="s">
        <v>202</v>
      </c>
      <c r="E13" s="8">
        <v>0.0028703703703703842</v>
      </c>
      <c r="F13" s="10">
        <v>5</v>
      </c>
      <c r="G13" s="8">
        <v>0.0029282407407407547</v>
      </c>
      <c r="H13" s="4"/>
      <c r="I13" s="12"/>
      <c r="J13" s="3">
        <v>101</v>
      </c>
      <c r="K13" s="4" t="s">
        <v>265</v>
      </c>
      <c r="L13" s="4" t="s">
        <v>52</v>
      </c>
      <c r="M13" s="8">
        <v>2.340289351851852</v>
      </c>
      <c r="N13" s="10">
        <v>0</v>
      </c>
      <c r="O13" s="8">
        <v>2.340289351851852</v>
      </c>
      <c r="P13" s="4"/>
      <c r="Q13" s="12"/>
      <c r="R13" s="3">
        <v>31</v>
      </c>
      <c r="S13" s="8">
        <v>0.0028703703703703842</v>
      </c>
      <c r="T13" s="10">
        <v>5</v>
      </c>
      <c r="U13" s="8">
        <v>0.0029282407407407547</v>
      </c>
      <c r="V13" s="10">
        <v>17</v>
      </c>
      <c r="W13" s="12">
        <f t="shared" si="0"/>
        <v>17</v>
      </c>
      <c r="X13" s="3" t="e">
        <f t="shared" si="2"/>
        <v>#REF!</v>
      </c>
      <c r="Y13" s="8">
        <f t="shared" si="1"/>
        <v>2.343217592592593</v>
      </c>
      <c r="Z13" s="4"/>
    </row>
    <row r="14" spans="1:26" s="5" customFormat="1" ht="14.25" customHeight="1">
      <c r="A14" s="4">
        <v>32</v>
      </c>
      <c r="B14" s="52" t="s">
        <v>36</v>
      </c>
      <c r="C14" s="4" t="s">
        <v>87</v>
      </c>
      <c r="D14" s="4" t="s">
        <v>63</v>
      </c>
      <c r="E14" s="8">
        <v>2.356527777777778</v>
      </c>
      <c r="F14" s="10">
        <v>0</v>
      </c>
      <c r="G14" s="8">
        <v>2.356527777777778</v>
      </c>
      <c r="H14" s="4"/>
      <c r="I14" s="12"/>
      <c r="J14" s="3">
        <v>101</v>
      </c>
      <c r="K14" s="4" t="s">
        <v>265</v>
      </c>
      <c r="L14" s="4" t="s">
        <v>52</v>
      </c>
      <c r="M14" s="8" t="s">
        <v>275</v>
      </c>
      <c r="N14" s="10" t="s">
        <v>275</v>
      </c>
      <c r="O14" s="8" t="s">
        <v>275</v>
      </c>
      <c r="P14" s="4"/>
      <c r="Q14" s="12"/>
      <c r="R14" s="3">
        <v>32</v>
      </c>
      <c r="S14" s="8">
        <v>2.356527777777778</v>
      </c>
      <c r="T14" s="10">
        <v>0</v>
      </c>
      <c r="U14" s="8">
        <v>2.356527777777778</v>
      </c>
      <c r="V14" s="10">
        <v>33</v>
      </c>
      <c r="W14" s="12">
        <f t="shared" si="0"/>
        <v>33</v>
      </c>
      <c r="X14" s="3" t="e">
        <f t="shared" si="2"/>
        <v>#REF!</v>
      </c>
      <c r="Y14" s="8" t="e">
        <f t="shared" si="1"/>
        <v>#VALUE!</v>
      </c>
      <c r="Z14" s="4"/>
    </row>
    <row r="15" spans="1:26" s="5" customFormat="1" ht="14.25" customHeight="1">
      <c r="A15" s="4">
        <v>33</v>
      </c>
      <c r="B15" s="52" t="s">
        <v>36</v>
      </c>
      <c r="C15" s="4" t="s">
        <v>88</v>
      </c>
      <c r="D15" s="4" t="s">
        <v>63</v>
      </c>
      <c r="E15" s="8">
        <v>0.007094907407407397</v>
      </c>
      <c r="F15" s="10">
        <v>45</v>
      </c>
      <c r="G15" s="8">
        <v>0.00761574074074073</v>
      </c>
      <c r="H15" s="4"/>
      <c r="I15" s="12"/>
      <c r="J15" s="3">
        <v>101</v>
      </c>
      <c r="K15" s="4" t="s">
        <v>265</v>
      </c>
      <c r="L15" s="4" t="s">
        <v>52</v>
      </c>
      <c r="M15" s="8" t="s">
        <v>275</v>
      </c>
      <c r="N15" s="10" t="s">
        <v>275</v>
      </c>
      <c r="O15" s="8" t="s">
        <v>275</v>
      </c>
      <c r="P15" s="4"/>
      <c r="Q15" s="12"/>
      <c r="R15" s="3">
        <v>33</v>
      </c>
      <c r="S15" s="8">
        <v>0.007094907407407397</v>
      </c>
      <c r="T15" s="10">
        <v>45</v>
      </c>
      <c r="U15" s="8">
        <v>0.00761574074074073</v>
      </c>
      <c r="V15" s="10">
        <v>30</v>
      </c>
      <c r="W15" s="12">
        <f t="shared" si="0"/>
        <v>30</v>
      </c>
      <c r="X15" s="3" t="e">
        <f t="shared" si="2"/>
        <v>#REF!</v>
      </c>
      <c r="Y15" s="8" t="e">
        <f t="shared" si="1"/>
        <v>#VALUE!</v>
      </c>
      <c r="Z15" s="4"/>
    </row>
    <row r="16" spans="1:26" s="5" customFormat="1" ht="14.25" customHeight="1">
      <c r="A16" s="4">
        <v>34</v>
      </c>
      <c r="B16" s="52" t="s">
        <v>36</v>
      </c>
      <c r="C16" s="4" t="s">
        <v>89</v>
      </c>
      <c r="D16" s="4" t="s">
        <v>202</v>
      </c>
      <c r="E16" s="8">
        <v>0.0028703703703703842</v>
      </c>
      <c r="F16" s="10">
        <v>0</v>
      </c>
      <c r="G16" s="8">
        <v>0.0028703703703703842</v>
      </c>
      <c r="H16" s="4"/>
      <c r="I16" s="12"/>
      <c r="J16" s="3">
        <v>101</v>
      </c>
      <c r="K16" s="4" t="s">
        <v>265</v>
      </c>
      <c r="L16" s="4" t="s">
        <v>52</v>
      </c>
      <c r="M16" s="8">
        <v>0.002766203703703729</v>
      </c>
      <c r="N16" s="10">
        <v>5</v>
      </c>
      <c r="O16" s="8">
        <v>0.0028240740740740995</v>
      </c>
      <c r="P16" s="4"/>
      <c r="Q16" s="12"/>
      <c r="R16" s="3">
        <v>34</v>
      </c>
      <c r="S16" s="8">
        <v>0.002766203703703729</v>
      </c>
      <c r="T16" s="10">
        <v>5</v>
      </c>
      <c r="U16" s="8">
        <v>0.0028240740740740995</v>
      </c>
      <c r="V16" s="10">
        <v>14</v>
      </c>
      <c r="W16" s="12">
        <f t="shared" si="0"/>
        <v>14</v>
      </c>
      <c r="X16" s="3" t="e">
        <f t="shared" si="2"/>
        <v>#REF!</v>
      </c>
      <c r="Y16" s="8">
        <f t="shared" si="1"/>
        <v>0.005694444444444484</v>
      </c>
      <c r="Z16" s="4"/>
    </row>
    <row r="17" spans="1:26" s="5" customFormat="1" ht="14.25" customHeight="1">
      <c r="A17" s="4">
        <v>35</v>
      </c>
      <c r="B17" s="52" t="s">
        <v>36</v>
      </c>
      <c r="C17" s="4" t="s">
        <v>280</v>
      </c>
      <c r="D17" s="4" t="s">
        <v>92</v>
      </c>
      <c r="E17" s="8">
        <v>0.5372106481481481</v>
      </c>
      <c r="F17" s="10">
        <v>10</v>
      </c>
      <c r="G17" s="8">
        <v>0.002696759259259251</v>
      </c>
      <c r="H17" s="4"/>
      <c r="I17" s="12"/>
      <c r="J17" s="3">
        <v>101</v>
      </c>
      <c r="K17" s="4" t="s">
        <v>265</v>
      </c>
      <c r="L17" s="4" t="s">
        <v>52</v>
      </c>
      <c r="M17" s="8">
        <v>0.0024652777777778023</v>
      </c>
      <c r="N17" s="10">
        <v>10</v>
      </c>
      <c r="O17" s="8">
        <v>0.0025810185185185432</v>
      </c>
      <c r="P17" s="4"/>
      <c r="Q17" s="12"/>
      <c r="R17" s="3">
        <v>35</v>
      </c>
      <c r="S17" s="8">
        <v>0.0024652777777778023</v>
      </c>
      <c r="T17" s="10">
        <v>10</v>
      </c>
      <c r="U17" s="8">
        <v>0.0025810185185185432</v>
      </c>
      <c r="V17" s="10">
        <v>8</v>
      </c>
      <c r="W17" s="12">
        <f t="shared" si="0"/>
        <v>8</v>
      </c>
      <c r="X17" s="3" t="e">
        <f t="shared" si="2"/>
        <v>#REF!</v>
      </c>
      <c r="Y17" s="8">
        <f t="shared" si="1"/>
        <v>0.005277777777777794</v>
      </c>
      <c r="Z17" s="4"/>
    </row>
    <row r="18" spans="1:26" s="5" customFormat="1" ht="14.25" customHeight="1">
      <c r="A18" s="4">
        <v>36</v>
      </c>
      <c r="B18" s="52" t="s">
        <v>85</v>
      </c>
      <c r="C18" s="4" t="s">
        <v>274</v>
      </c>
      <c r="D18" s="4" t="s">
        <v>92</v>
      </c>
      <c r="E18" s="8">
        <v>0.0028587962962963037</v>
      </c>
      <c r="F18" s="10">
        <v>10</v>
      </c>
      <c r="G18" s="8">
        <v>0.0029745370370370446</v>
      </c>
      <c r="H18" s="3"/>
      <c r="I18" s="12"/>
      <c r="J18" s="3">
        <v>101</v>
      </c>
      <c r="K18" s="4" t="s">
        <v>265</v>
      </c>
      <c r="L18" s="4" t="s">
        <v>52</v>
      </c>
      <c r="M18" s="8" t="s">
        <v>275</v>
      </c>
      <c r="N18" s="10" t="s">
        <v>275</v>
      </c>
      <c r="O18" s="8" t="s">
        <v>275</v>
      </c>
      <c r="P18" s="4"/>
      <c r="Q18" s="12"/>
      <c r="R18" s="3">
        <v>36</v>
      </c>
      <c r="S18" s="8">
        <v>0.0028587962962963037</v>
      </c>
      <c r="T18" s="10">
        <v>10</v>
      </c>
      <c r="U18" s="8">
        <v>0.0029745370370370446</v>
      </c>
      <c r="V18" s="10">
        <v>5</v>
      </c>
      <c r="W18" s="12">
        <f t="shared" si="0"/>
        <v>5</v>
      </c>
      <c r="X18" s="3" t="e">
        <f t="shared" si="2"/>
        <v>#REF!</v>
      </c>
      <c r="Y18" s="8" t="e">
        <f t="shared" si="1"/>
        <v>#VALUE!</v>
      </c>
      <c r="Z18" s="4"/>
    </row>
    <row r="19" spans="1:26" s="5" customFormat="1" ht="14.25" customHeight="1">
      <c r="A19" s="4">
        <v>37</v>
      </c>
      <c r="B19" s="52" t="s">
        <v>36</v>
      </c>
      <c r="C19" s="4" t="s">
        <v>259</v>
      </c>
      <c r="D19" s="4" t="s">
        <v>92</v>
      </c>
      <c r="E19" s="8">
        <v>0.0024305555555555747</v>
      </c>
      <c r="F19" s="10">
        <v>0</v>
      </c>
      <c r="G19" s="8">
        <v>0.0024305555555555747</v>
      </c>
      <c r="H19" s="4"/>
      <c r="I19" s="12"/>
      <c r="J19" s="3">
        <v>101</v>
      </c>
      <c r="K19" s="4" t="s">
        <v>265</v>
      </c>
      <c r="L19" s="4" t="s">
        <v>52</v>
      </c>
      <c r="M19" s="8">
        <v>0.0018634259259259212</v>
      </c>
      <c r="N19" s="10">
        <v>10</v>
      </c>
      <c r="O19" s="8">
        <v>0.001979166666666662</v>
      </c>
      <c r="P19" s="4"/>
      <c r="Q19" s="12"/>
      <c r="R19" s="3">
        <v>37</v>
      </c>
      <c r="S19" s="8">
        <v>0.0018634259259259212</v>
      </c>
      <c r="T19" s="10">
        <v>10</v>
      </c>
      <c r="U19" s="8">
        <v>0.001979166666666662</v>
      </c>
      <c r="V19" s="10">
        <v>1</v>
      </c>
      <c r="W19" s="12">
        <f t="shared" si="0"/>
        <v>1</v>
      </c>
      <c r="X19" s="3" t="e">
        <f t="shared" si="2"/>
        <v>#REF!</v>
      </c>
      <c r="Y19" s="8">
        <f t="shared" si="1"/>
        <v>0.004409722222222237</v>
      </c>
      <c r="Z19" s="4"/>
    </row>
    <row r="20" spans="1:26" s="5" customFormat="1" ht="14.25" customHeight="1">
      <c r="A20" s="4">
        <v>44</v>
      </c>
      <c r="B20" s="52" t="s">
        <v>36</v>
      </c>
      <c r="C20" s="4" t="s">
        <v>279</v>
      </c>
      <c r="D20" s="4" t="s">
        <v>104</v>
      </c>
      <c r="E20" s="8">
        <v>0.0023032407407407446</v>
      </c>
      <c r="F20" s="10">
        <v>0</v>
      </c>
      <c r="G20" s="8">
        <v>0.0023032407407407446</v>
      </c>
      <c r="H20" s="4"/>
      <c r="I20" s="12"/>
      <c r="J20" s="3">
        <v>101</v>
      </c>
      <c r="K20" s="4" t="s">
        <v>265</v>
      </c>
      <c r="L20" s="4" t="s">
        <v>52</v>
      </c>
      <c r="M20" s="8" t="s">
        <v>275</v>
      </c>
      <c r="N20" s="10" t="s">
        <v>275</v>
      </c>
      <c r="O20" s="8" t="s">
        <v>275</v>
      </c>
      <c r="P20" s="4"/>
      <c r="Q20" s="12"/>
      <c r="R20" s="3">
        <v>44</v>
      </c>
      <c r="S20" s="8">
        <v>0.0023032407407407446</v>
      </c>
      <c r="T20" s="10">
        <v>0</v>
      </c>
      <c r="U20" s="8">
        <v>0.0023032407407407446</v>
      </c>
      <c r="V20" s="10">
        <v>5</v>
      </c>
      <c r="W20" s="12">
        <f t="shared" si="0"/>
        <v>5</v>
      </c>
      <c r="X20" s="3" t="e">
        <f t="shared" si="2"/>
        <v>#REF!</v>
      </c>
      <c r="Y20" s="8" t="e">
        <f t="shared" si="1"/>
        <v>#VALUE!</v>
      </c>
      <c r="Z20" s="4"/>
    </row>
    <row r="21" spans="1:23" ht="14.25">
      <c r="A21" s="4">
        <v>45</v>
      </c>
      <c r="B21" s="52" t="s">
        <v>85</v>
      </c>
      <c r="C21" s="4" t="s">
        <v>276</v>
      </c>
      <c r="D21" s="4" t="s">
        <v>104</v>
      </c>
      <c r="E21" s="8">
        <v>0.0032407407407407385</v>
      </c>
      <c r="F21" s="10">
        <v>10</v>
      </c>
      <c r="G21" s="8">
        <v>0.0033564814814814794</v>
      </c>
      <c r="H21" s="3"/>
      <c r="I21" s="12"/>
      <c r="J21" s="3">
        <v>101</v>
      </c>
      <c r="K21" s="4" t="s">
        <v>265</v>
      </c>
      <c r="L21" s="4" t="s">
        <v>52</v>
      </c>
      <c r="M21" s="8" t="s">
        <v>275</v>
      </c>
      <c r="N21" s="10" t="s">
        <v>275</v>
      </c>
      <c r="O21" s="8" t="s">
        <v>275</v>
      </c>
      <c r="P21" s="4"/>
      <c r="Q21" s="12"/>
      <c r="R21" s="3">
        <v>45</v>
      </c>
      <c r="S21" s="8">
        <v>0.0032407407407407385</v>
      </c>
      <c r="T21" s="10">
        <v>10</v>
      </c>
      <c r="U21" s="8">
        <v>0.0033564814814814794</v>
      </c>
      <c r="V21" s="10">
        <v>7</v>
      </c>
      <c r="W21" s="12">
        <f t="shared" si="0"/>
        <v>7</v>
      </c>
    </row>
    <row r="22" spans="1:23" ht="14.25">
      <c r="A22" s="4">
        <v>46</v>
      </c>
      <c r="B22" s="52" t="s">
        <v>36</v>
      </c>
      <c r="C22" s="4" t="s">
        <v>282</v>
      </c>
      <c r="D22" s="4" t="s">
        <v>104</v>
      </c>
      <c r="E22" s="8">
        <v>0.0028356481481481427</v>
      </c>
      <c r="F22" s="10">
        <v>0</v>
      </c>
      <c r="G22" s="8">
        <v>0.0028356481481481427</v>
      </c>
      <c r="H22" s="4"/>
      <c r="I22" s="12"/>
      <c r="J22" s="3">
        <v>101</v>
      </c>
      <c r="K22" s="4" t="s">
        <v>265</v>
      </c>
      <c r="L22" s="4" t="s">
        <v>52</v>
      </c>
      <c r="M22" s="8" t="s">
        <v>275</v>
      </c>
      <c r="N22" s="10" t="s">
        <v>275</v>
      </c>
      <c r="O22" s="8" t="s">
        <v>275</v>
      </c>
      <c r="P22" s="4"/>
      <c r="Q22" s="12"/>
      <c r="R22" s="3">
        <v>46</v>
      </c>
      <c r="S22" s="8">
        <v>0.0028356481481481427</v>
      </c>
      <c r="T22" s="10">
        <v>0</v>
      </c>
      <c r="U22" s="8">
        <v>0.0028356481481481427</v>
      </c>
      <c r="V22" s="10">
        <v>15</v>
      </c>
      <c r="W22" s="12">
        <f t="shared" si="0"/>
        <v>15</v>
      </c>
    </row>
    <row r="23" spans="1:23" ht="14.25">
      <c r="A23" s="4">
        <v>48</v>
      </c>
      <c r="B23" s="52" t="s">
        <v>36</v>
      </c>
      <c r="C23" s="4" t="s">
        <v>283</v>
      </c>
      <c r="D23" s="4" t="s">
        <v>110</v>
      </c>
      <c r="E23" s="8">
        <v>0.0035879629629629595</v>
      </c>
      <c r="F23" s="10">
        <v>20</v>
      </c>
      <c r="G23" s="8">
        <v>0.003819444444444441</v>
      </c>
      <c r="H23" s="4"/>
      <c r="I23" s="12"/>
      <c r="J23" s="3">
        <v>101</v>
      </c>
      <c r="K23" s="4" t="s">
        <v>265</v>
      </c>
      <c r="L23" s="4" t="s">
        <v>52</v>
      </c>
      <c r="M23" s="8">
        <v>0.0035879629629629595</v>
      </c>
      <c r="N23" s="10">
        <v>20</v>
      </c>
      <c r="O23" s="8">
        <v>0.003819444444444441</v>
      </c>
      <c r="P23" s="4"/>
      <c r="Q23" s="12"/>
      <c r="R23" s="3">
        <v>48</v>
      </c>
      <c r="S23" s="8">
        <v>0.0035879629629629595</v>
      </c>
      <c r="T23" s="10">
        <v>20</v>
      </c>
      <c r="U23" s="8">
        <v>0.003819444444444441</v>
      </c>
      <c r="V23" s="10">
        <v>24</v>
      </c>
      <c r="W23" s="12">
        <f t="shared" si="0"/>
        <v>24</v>
      </c>
    </row>
    <row r="24" spans="1:23" ht="14.25">
      <c r="A24" s="4">
        <v>49</v>
      </c>
      <c r="B24" s="52" t="s">
        <v>85</v>
      </c>
      <c r="C24" s="4" t="s">
        <v>277</v>
      </c>
      <c r="D24" s="4" t="s">
        <v>110</v>
      </c>
      <c r="E24" s="8">
        <v>0.004293981481481468</v>
      </c>
      <c r="F24" s="10">
        <v>165</v>
      </c>
      <c r="G24" s="8">
        <v>0.0062037037037036905</v>
      </c>
      <c r="H24" s="3"/>
      <c r="I24" s="12"/>
      <c r="J24" s="3">
        <v>101</v>
      </c>
      <c r="K24" s="4" t="s">
        <v>265</v>
      </c>
      <c r="L24" s="4" t="s">
        <v>52</v>
      </c>
      <c r="M24" s="8">
        <v>0.005509259259259269</v>
      </c>
      <c r="N24" s="10">
        <v>0</v>
      </c>
      <c r="O24" s="8">
        <v>0.005509259259259269</v>
      </c>
      <c r="P24" s="4"/>
      <c r="Q24" s="12"/>
      <c r="R24" s="3">
        <v>49</v>
      </c>
      <c r="S24" s="8">
        <v>0.005509259259259269</v>
      </c>
      <c r="T24" s="10">
        <v>0</v>
      </c>
      <c r="U24" s="8">
        <v>0.005509259259259269</v>
      </c>
      <c r="V24" s="10">
        <v>11</v>
      </c>
      <c r="W24" s="12">
        <f t="shared" si="0"/>
        <v>11</v>
      </c>
    </row>
    <row r="25" spans="1:23" ht="14.25">
      <c r="A25" s="4">
        <v>52</v>
      </c>
      <c r="B25" s="52" t="s">
        <v>36</v>
      </c>
      <c r="C25" s="4" t="s">
        <v>285</v>
      </c>
      <c r="D25" s="4" t="s">
        <v>115</v>
      </c>
      <c r="E25" s="8">
        <v>0.004606481481481482</v>
      </c>
      <c r="F25" s="10">
        <v>25</v>
      </c>
      <c r="G25" s="8">
        <v>0.0048958333333333345</v>
      </c>
      <c r="H25" s="4"/>
      <c r="I25" s="12"/>
      <c r="J25" s="3">
        <v>101</v>
      </c>
      <c r="K25" s="4" t="s">
        <v>265</v>
      </c>
      <c r="L25" s="4" t="s">
        <v>52</v>
      </c>
      <c r="M25" s="8" t="s">
        <v>275</v>
      </c>
      <c r="N25" s="10" t="s">
        <v>275</v>
      </c>
      <c r="O25" s="8" t="s">
        <v>275</v>
      </c>
      <c r="P25" s="4"/>
      <c r="Q25" s="12"/>
      <c r="R25" s="3">
        <v>52</v>
      </c>
      <c r="S25" s="8">
        <v>0.004606481481481482</v>
      </c>
      <c r="T25" s="10">
        <v>25</v>
      </c>
      <c r="U25" s="8">
        <v>0.0048958333333333345</v>
      </c>
      <c r="V25" s="10">
        <v>27</v>
      </c>
      <c r="W25" s="12">
        <f t="shared" si="0"/>
        <v>27</v>
      </c>
    </row>
    <row r="26" spans="1:23" ht="14.25">
      <c r="A26" s="4">
        <v>53</v>
      </c>
      <c r="B26" s="52" t="s">
        <v>36</v>
      </c>
      <c r="C26" s="4" t="s">
        <v>284</v>
      </c>
      <c r="D26" s="4" t="s">
        <v>115</v>
      </c>
      <c r="E26" s="8">
        <v>0.004062499999999997</v>
      </c>
      <c r="F26" s="10">
        <v>70</v>
      </c>
      <c r="G26" s="8">
        <v>0.004872685185185182</v>
      </c>
      <c r="H26" s="4"/>
      <c r="I26" s="12"/>
      <c r="J26" s="3">
        <v>101</v>
      </c>
      <c r="K26" s="4" t="s">
        <v>265</v>
      </c>
      <c r="L26" s="4" t="s">
        <v>52</v>
      </c>
      <c r="M26" s="8" t="s">
        <v>275</v>
      </c>
      <c r="N26" s="10" t="s">
        <v>275</v>
      </c>
      <c r="O26" s="8" t="s">
        <v>275</v>
      </c>
      <c r="P26" s="4"/>
      <c r="Q26" s="12"/>
      <c r="R26" s="3">
        <v>53</v>
      </c>
      <c r="S26" s="8">
        <v>0.004062499999999997</v>
      </c>
      <c r="T26" s="10">
        <v>70</v>
      </c>
      <c r="U26" s="8">
        <v>0.004872685185185182</v>
      </c>
      <c r="V26" s="10">
        <v>26</v>
      </c>
      <c r="W26" s="12">
        <f t="shared" si="0"/>
        <v>26</v>
      </c>
    </row>
    <row r="27" spans="1:23" ht="14.25">
      <c r="A27" s="4">
        <v>54</v>
      </c>
      <c r="B27" s="52" t="s">
        <v>36</v>
      </c>
      <c r="C27" s="4" t="s">
        <v>281</v>
      </c>
      <c r="D27" s="4" t="s">
        <v>92</v>
      </c>
      <c r="E27" s="8">
        <v>0.002534722222222216</v>
      </c>
      <c r="F27" s="10">
        <v>10</v>
      </c>
      <c r="G27" s="8">
        <v>0.002650462962962957</v>
      </c>
      <c r="H27" s="4"/>
      <c r="I27" s="12"/>
      <c r="J27" s="3">
        <v>101</v>
      </c>
      <c r="K27" s="4" t="s">
        <v>265</v>
      </c>
      <c r="L27" s="4" t="s">
        <v>52</v>
      </c>
      <c r="M27" s="8">
        <v>0.0026504629629629517</v>
      </c>
      <c r="N27" s="10">
        <v>10</v>
      </c>
      <c r="O27" s="8">
        <v>0.0027662037037036926</v>
      </c>
      <c r="P27" s="4"/>
      <c r="Q27" s="12"/>
      <c r="R27" s="3">
        <v>54</v>
      </c>
      <c r="S27" s="8">
        <v>0.002534722222222216</v>
      </c>
      <c r="T27" s="10">
        <v>10</v>
      </c>
      <c r="U27" s="8">
        <v>0.002650462962962957</v>
      </c>
      <c r="V27" s="10">
        <v>10</v>
      </c>
      <c r="W27" s="12">
        <f t="shared" si="0"/>
        <v>10</v>
      </c>
    </row>
    <row r="28" spans="1:23" ht="14.25">
      <c r="A28" s="4">
        <v>56</v>
      </c>
      <c r="B28" s="52" t="s">
        <v>36</v>
      </c>
      <c r="C28" s="4" t="s">
        <v>260</v>
      </c>
      <c r="D28" s="4" t="s">
        <v>115</v>
      </c>
      <c r="E28" s="8">
        <v>0.002615740740740731</v>
      </c>
      <c r="F28" s="10">
        <v>15</v>
      </c>
      <c r="G28" s="8">
        <v>0.002789351851851842</v>
      </c>
      <c r="H28" s="4"/>
      <c r="I28" s="12"/>
      <c r="J28" s="3">
        <v>101</v>
      </c>
      <c r="K28" s="4" t="s">
        <v>265</v>
      </c>
      <c r="L28" s="4" t="s">
        <v>52</v>
      </c>
      <c r="M28" s="8">
        <v>0.002592592592592591</v>
      </c>
      <c r="N28" s="10">
        <v>10</v>
      </c>
      <c r="O28" s="8">
        <v>0.0027083333333333317</v>
      </c>
      <c r="P28" s="4"/>
      <c r="Q28" s="12"/>
      <c r="R28" s="3">
        <v>56</v>
      </c>
      <c r="S28" s="8">
        <v>0.002592592592592591</v>
      </c>
      <c r="T28" s="10">
        <v>10</v>
      </c>
      <c r="U28" s="8">
        <v>0.0027083333333333317</v>
      </c>
      <c r="V28" s="10">
        <v>12</v>
      </c>
      <c r="W28" s="12">
        <f t="shared" si="0"/>
        <v>12</v>
      </c>
    </row>
    <row r="29" spans="1:23" ht="14.25">
      <c r="A29" s="4">
        <v>57</v>
      </c>
      <c r="B29" s="52" t="s">
        <v>36</v>
      </c>
      <c r="C29" s="4" t="s">
        <v>261</v>
      </c>
      <c r="D29" s="4" t="s">
        <v>115</v>
      </c>
      <c r="E29" s="8">
        <v>0.0026273148148148184</v>
      </c>
      <c r="F29" s="10">
        <v>5</v>
      </c>
      <c r="G29" s="8">
        <v>0.002685185185185189</v>
      </c>
      <c r="H29" s="4"/>
      <c r="I29" s="12"/>
      <c r="J29" s="3">
        <v>101</v>
      </c>
      <c r="K29" s="4" t="s">
        <v>265</v>
      </c>
      <c r="L29" s="4" t="s">
        <v>52</v>
      </c>
      <c r="M29" s="8">
        <v>0.0028703703703703703</v>
      </c>
      <c r="N29" s="10">
        <v>0</v>
      </c>
      <c r="O29" s="8">
        <v>0.0028703703703703703</v>
      </c>
      <c r="P29" s="4"/>
      <c r="Q29" s="12"/>
      <c r="R29" s="3">
        <v>57</v>
      </c>
      <c r="S29" s="8">
        <v>0.0026273148148148184</v>
      </c>
      <c r="T29" s="10">
        <v>5</v>
      </c>
      <c r="U29" s="8">
        <v>0.002685185185185189</v>
      </c>
      <c r="V29" s="10">
        <v>11</v>
      </c>
      <c r="W29" s="12">
        <f t="shared" si="0"/>
        <v>11</v>
      </c>
    </row>
    <row r="30" spans="1:23" ht="14.25">
      <c r="A30" s="4">
        <v>58</v>
      </c>
      <c r="B30" s="52" t="s">
        <v>85</v>
      </c>
      <c r="C30" s="4" t="s">
        <v>278</v>
      </c>
      <c r="D30" s="4" t="s">
        <v>115</v>
      </c>
      <c r="E30" s="8">
        <v>0.005300925925925931</v>
      </c>
      <c r="F30" s="10">
        <v>195</v>
      </c>
      <c r="G30" s="8">
        <v>0.007557870370370376</v>
      </c>
      <c r="H30" s="3"/>
      <c r="I30" s="12"/>
      <c r="J30" s="3">
        <v>101</v>
      </c>
      <c r="K30" s="4" t="s">
        <v>265</v>
      </c>
      <c r="L30" s="4" t="s">
        <v>52</v>
      </c>
      <c r="M30" s="8" t="s">
        <v>275</v>
      </c>
      <c r="N30" s="10" t="s">
        <v>275</v>
      </c>
      <c r="O30" s="8" t="s">
        <v>275</v>
      </c>
      <c r="P30" s="4"/>
      <c r="Q30" s="12"/>
      <c r="R30" s="3">
        <v>58</v>
      </c>
      <c r="S30" s="8">
        <v>0.005300925925925931</v>
      </c>
      <c r="T30" s="10">
        <v>195</v>
      </c>
      <c r="U30" s="8">
        <v>0.007557870370370376</v>
      </c>
      <c r="V30" s="10">
        <v>15</v>
      </c>
      <c r="W30" s="12">
        <f t="shared" si="0"/>
        <v>15</v>
      </c>
    </row>
    <row r="31" spans="1:23" ht="14.25">
      <c r="A31" s="4">
        <v>63</v>
      </c>
      <c r="B31" s="52" t="s">
        <v>85</v>
      </c>
      <c r="C31" s="4" t="s">
        <v>222</v>
      </c>
      <c r="D31" s="4" t="s">
        <v>92</v>
      </c>
      <c r="E31" s="8">
        <v>0.002581018518518524</v>
      </c>
      <c r="F31" s="10">
        <v>0</v>
      </c>
      <c r="G31" s="8">
        <v>0.002581018518518524</v>
      </c>
      <c r="H31" s="3"/>
      <c r="I31" s="12"/>
      <c r="J31" s="3">
        <v>101</v>
      </c>
      <c r="K31" s="4" t="s">
        <v>265</v>
      </c>
      <c r="L31" s="4" t="s">
        <v>52</v>
      </c>
      <c r="M31" s="8">
        <v>0.002476851851851855</v>
      </c>
      <c r="N31" s="10">
        <v>0</v>
      </c>
      <c r="O31" s="8">
        <v>0.002476851851851855</v>
      </c>
      <c r="P31" s="4"/>
      <c r="Q31" s="12"/>
      <c r="R31" s="3">
        <v>63</v>
      </c>
      <c r="S31" s="8">
        <v>0.002476851851851855</v>
      </c>
      <c r="T31" s="10">
        <v>0</v>
      </c>
      <c r="U31" s="8">
        <v>0.002476851851851855</v>
      </c>
      <c r="V31" s="10">
        <v>1</v>
      </c>
      <c r="W31" s="12">
        <f t="shared" si="0"/>
        <v>1</v>
      </c>
    </row>
    <row r="32" spans="1:23" ht="14.25">
      <c r="A32" s="4">
        <v>67</v>
      </c>
      <c r="B32" s="52" t="s">
        <v>36</v>
      </c>
      <c r="C32" s="4" t="s">
        <v>130</v>
      </c>
      <c r="D32" s="4" t="s">
        <v>115</v>
      </c>
      <c r="E32" s="8">
        <v>0.003356481481481488</v>
      </c>
      <c r="F32" s="10">
        <v>655</v>
      </c>
      <c r="G32" s="8">
        <v>0.010937500000000006</v>
      </c>
      <c r="H32" s="4"/>
      <c r="I32" s="12"/>
      <c r="J32" s="3">
        <v>101</v>
      </c>
      <c r="K32" s="4" t="s">
        <v>265</v>
      </c>
      <c r="L32" s="4" t="s">
        <v>52</v>
      </c>
      <c r="M32" s="8" t="s">
        <v>275</v>
      </c>
      <c r="N32" s="10" t="s">
        <v>275</v>
      </c>
      <c r="O32" s="8" t="s">
        <v>275</v>
      </c>
      <c r="P32" s="4"/>
      <c r="Q32" s="12"/>
      <c r="R32" s="3">
        <v>67</v>
      </c>
      <c r="S32" s="8">
        <v>0.003356481481481488</v>
      </c>
      <c r="T32" s="10">
        <v>655</v>
      </c>
      <c r="U32" s="8">
        <v>0.010937500000000006</v>
      </c>
      <c r="V32" s="10">
        <v>32</v>
      </c>
      <c r="W32" s="12">
        <f t="shared" si="0"/>
        <v>32</v>
      </c>
    </row>
    <row r="33" spans="1:23" ht="14.25">
      <c r="A33" s="4">
        <v>69</v>
      </c>
      <c r="B33" s="52" t="s">
        <v>85</v>
      </c>
      <c r="C33" s="4" t="s">
        <v>133</v>
      </c>
      <c r="D33" s="4" t="s">
        <v>115</v>
      </c>
      <c r="E33" s="8">
        <v>2.3511574074074075</v>
      </c>
      <c r="F33" s="10">
        <v>0</v>
      </c>
      <c r="G33" s="8">
        <v>2.3511574074074075</v>
      </c>
      <c r="H33" s="3" t="s">
        <v>256</v>
      </c>
      <c r="I33" s="12"/>
      <c r="J33" s="3">
        <v>101</v>
      </c>
      <c r="K33" s="4" t="s">
        <v>265</v>
      </c>
      <c r="L33" s="4" t="s">
        <v>52</v>
      </c>
      <c r="M33" s="8" t="s">
        <v>275</v>
      </c>
      <c r="N33" s="10" t="s">
        <v>275</v>
      </c>
      <c r="O33" s="8" t="s">
        <v>275</v>
      </c>
      <c r="P33" s="4"/>
      <c r="Q33" s="12"/>
      <c r="R33" s="3">
        <v>69</v>
      </c>
      <c r="S33" s="8">
        <v>2.3511574074074075</v>
      </c>
      <c r="T33" s="10">
        <v>0</v>
      </c>
      <c r="U33" s="8">
        <v>2.3511574074074075</v>
      </c>
      <c r="V33" s="3" t="s">
        <v>256</v>
      </c>
      <c r="W33" s="12">
        <v>18</v>
      </c>
    </row>
    <row r="34" spans="1:23" ht="14.25">
      <c r="A34" s="4">
        <v>70</v>
      </c>
      <c r="B34" s="52" t="s">
        <v>36</v>
      </c>
      <c r="C34" s="4" t="s">
        <v>134</v>
      </c>
      <c r="D34" s="4" t="s">
        <v>115</v>
      </c>
      <c r="E34" s="8">
        <v>0.0043055555555555625</v>
      </c>
      <c r="F34" s="10">
        <v>415</v>
      </c>
      <c r="G34" s="8">
        <v>0.009108796296296302</v>
      </c>
      <c r="H34" s="4"/>
      <c r="I34" s="12"/>
      <c r="J34" s="3">
        <v>101</v>
      </c>
      <c r="K34" s="4" t="s">
        <v>265</v>
      </c>
      <c r="L34" s="4" t="s">
        <v>52</v>
      </c>
      <c r="M34" s="8" t="s">
        <v>275</v>
      </c>
      <c r="N34" s="10" t="s">
        <v>275</v>
      </c>
      <c r="O34" s="8" t="s">
        <v>275</v>
      </c>
      <c r="P34" s="4"/>
      <c r="Q34" s="12"/>
      <c r="R34" s="3">
        <v>70</v>
      </c>
      <c r="S34" s="8">
        <v>0.0043055555555555625</v>
      </c>
      <c r="T34" s="10">
        <v>415</v>
      </c>
      <c r="U34" s="8">
        <v>0.009108796296296302</v>
      </c>
      <c r="V34" s="10">
        <v>31</v>
      </c>
      <c r="W34" s="12">
        <f aca="true" t="shared" si="3" ref="W34:W53">V34</f>
        <v>31</v>
      </c>
    </row>
    <row r="35" spans="1:23" ht="14.25">
      <c r="A35" s="4">
        <v>71</v>
      </c>
      <c r="B35" s="52" t="s">
        <v>85</v>
      </c>
      <c r="C35" s="4" t="s">
        <v>135</v>
      </c>
      <c r="D35" s="4" t="s">
        <v>115</v>
      </c>
      <c r="E35" s="8">
        <v>0.0037384259259259367</v>
      </c>
      <c r="F35" s="10">
        <v>570</v>
      </c>
      <c r="G35" s="8">
        <v>0.01033564814814816</v>
      </c>
      <c r="H35" s="3"/>
      <c r="I35" s="12"/>
      <c r="J35" s="3">
        <v>101</v>
      </c>
      <c r="K35" s="4" t="s">
        <v>265</v>
      </c>
      <c r="L35" s="4" t="s">
        <v>52</v>
      </c>
      <c r="M35" s="8" t="s">
        <v>275</v>
      </c>
      <c r="N35" s="10" t="s">
        <v>275</v>
      </c>
      <c r="O35" s="8" t="s">
        <v>275</v>
      </c>
      <c r="P35" s="4"/>
      <c r="Q35" s="12"/>
      <c r="R35" s="3">
        <v>71</v>
      </c>
      <c r="S35" s="8">
        <v>0.0037384259259259367</v>
      </c>
      <c r="T35" s="10">
        <v>570</v>
      </c>
      <c r="U35" s="8">
        <v>0.01033564814814816</v>
      </c>
      <c r="V35" s="10">
        <v>16</v>
      </c>
      <c r="W35" s="12">
        <f t="shared" si="3"/>
        <v>16</v>
      </c>
    </row>
    <row r="36" spans="1:23" ht="14.25">
      <c r="A36" s="4">
        <v>74</v>
      </c>
      <c r="B36" s="52" t="s">
        <v>36</v>
      </c>
      <c r="C36" s="4" t="s">
        <v>137</v>
      </c>
      <c r="D36" s="4" t="s">
        <v>92</v>
      </c>
      <c r="E36" s="8">
        <v>0.0020949074074074064</v>
      </c>
      <c r="F36" s="10">
        <v>5</v>
      </c>
      <c r="G36" s="8">
        <v>0.002152777777777777</v>
      </c>
      <c r="H36" s="4"/>
      <c r="I36" s="12"/>
      <c r="J36" s="3">
        <v>101</v>
      </c>
      <c r="K36" s="4" t="s">
        <v>265</v>
      </c>
      <c r="L36" s="4" t="s">
        <v>52</v>
      </c>
      <c r="M36" s="8">
        <v>0.00208333333333334</v>
      </c>
      <c r="N36" s="10">
        <v>5</v>
      </c>
      <c r="O36" s="8">
        <v>0.0021412037037037103</v>
      </c>
      <c r="P36" s="4"/>
      <c r="Q36" s="12"/>
      <c r="R36" s="3">
        <v>74</v>
      </c>
      <c r="S36" s="8">
        <v>0.00208333333333334</v>
      </c>
      <c r="T36" s="10">
        <v>5</v>
      </c>
      <c r="U36" s="8">
        <v>0.0021412037037037103</v>
      </c>
      <c r="V36" s="10">
        <v>3</v>
      </c>
      <c r="W36" s="12">
        <f t="shared" si="3"/>
        <v>3</v>
      </c>
    </row>
    <row r="37" spans="1:23" ht="14.25">
      <c r="A37" s="4">
        <v>75</v>
      </c>
      <c r="B37" s="52" t="s">
        <v>36</v>
      </c>
      <c r="C37" s="4" t="s">
        <v>139</v>
      </c>
      <c r="D37" s="4" t="s">
        <v>97</v>
      </c>
      <c r="E37" s="8">
        <v>0.003194444444444444</v>
      </c>
      <c r="F37" s="10">
        <v>30</v>
      </c>
      <c r="G37" s="8">
        <v>0.0035416666666666665</v>
      </c>
      <c r="H37" s="4"/>
      <c r="I37" s="12"/>
      <c r="J37" s="3">
        <v>101</v>
      </c>
      <c r="K37" s="4" t="s">
        <v>265</v>
      </c>
      <c r="L37" s="4" t="s">
        <v>52</v>
      </c>
      <c r="M37" s="8" t="s">
        <v>275</v>
      </c>
      <c r="N37" s="10" t="s">
        <v>275</v>
      </c>
      <c r="O37" s="8" t="s">
        <v>275</v>
      </c>
      <c r="P37" s="4"/>
      <c r="Q37" s="12"/>
      <c r="R37" s="3">
        <v>75</v>
      </c>
      <c r="S37" s="8">
        <v>0.003194444444444444</v>
      </c>
      <c r="T37" s="10">
        <v>30</v>
      </c>
      <c r="U37" s="8">
        <v>0.0035416666666666665</v>
      </c>
      <c r="V37" s="10">
        <v>22</v>
      </c>
      <c r="W37" s="12">
        <f t="shared" si="3"/>
        <v>22</v>
      </c>
    </row>
    <row r="38" spans="1:23" ht="14.25">
      <c r="A38" s="4">
        <v>76</v>
      </c>
      <c r="B38" s="52" t="s">
        <v>36</v>
      </c>
      <c r="C38" s="4" t="s">
        <v>138</v>
      </c>
      <c r="D38" s="4" t="s">
        <v>92</v>
      </c>
      <c r="E38" s="8">
        <v>0.0024884259259259217</v>
      </c>
      <c r="F38" s="10">
        <v>0</v>
      </c>
      <c r="G38" s="8">
        <v>0.0024884259259259217</v>
      </c>
      <c r="H38" s="4"/>
      <c r="I38" s="12"/>
      <c r="J38" s="3">
        <v>101</v>
      </c>
      <c r="K38" s="4" t="s">
        <v>265</v>
      </c>
      <c r="L38" s="4" t="s">
        <v>52</v>
      </c>
      <c r="M38" s="8">
        <v>0.009467592592592597</v>
      </c>
      <c r="N38" s="10">
        <v>0</v>
      </c>
      <c r="O38" s="8">
        <v>0.009467592592592597</v>
      </c>
      <c r="P38" s="4"/>
      <c r="Q38" s="12"/>
      <c r="R38" s="3">
        <v>76</v>
      </c>
      <c r="S38" s="8">
        <v>0.0024884259259259217</v>
      </c>
      <c r="T38" s="10">
        <v>0</v>
      </c>
      <c r="U38" s="8">
        <v>0.0024884259259259217</v>
      </c>
      <c r="V38" s="10">
        <v>7</v>
      </c>
      <c r="W38" s="12">
        <f t="shared" si="3"/>
        <v>7</v>
      </c>
    </row>
    <row r="39" spans="1:23" ht="14.25">
      <c r="A39" s="4">
        <v>77</v>
      </c>
      <c r="B39" s="52" t="s">
        <v>36</v>
      </c>
      <c r="C39" s="4" t="s">
        <v>140</v>
      </c>
      <c r="D39" s="4" t="s">
        <v>141</v>
      </c>
      <c r="E39" s="8">
        <v>0.0054282407407407335</v>
      </c>
      <c r="F39" s="10">
        <v>10</v>
      </c>
      <c r="G39" s="8">
        <v>0.005543981481481474</v>
      </c>
      <c r="H39" s="4"/>
      <c r="I39" s="12"/>
      <c r="J39" s="3">
        <v>101</v>
      </c>
      <c r="K39" s="4" t="s">
        <v>265</v>
      </c>
      <c r="L39" s="4" t="s">
        <v>52</v>
      </c>
      <c r="M39" s="8" t="s">
        <v>275</v>
      </c>
      <c r="N39" s="10" t="s">
        <v>275</v>
      </c>
      <c r="O39" s="8" t="s">
        <v>275</v>
      </c>
      <c r="P39" s="4"/>
      <c r="Q39" s="12"/>
      <c r="R39" s="3">
        <v>77</v>
      </c>
      <c r="S39" s="8">
        <v>0.0054282407407407335</v>
      </c>
      <c r="T39" s="10">
        <v>10</v>
      </c>
      <c r="U39" s="8">
        <v>0.005543981481481474</v>
      </c>
      <c r="V39" s="10">
        <v>28</v>
      </c>
      <c r="W39" s="12">
        <f t="shared" si="3"/>
        <v>28</v>
      </c>
    </row>
    <row r="40" spans="1:23" ht="14.25">
      <c r="A40" s="4">
        <v>83</v>
      </c>
      <c r="B40" s="52" t="s">
        <v>85</v>
      </c>
      <c r="C40" s="4" t="s">
        <v>264</v>
      </c>
      <c r="D40" s="4" t="s">
        <v>141</v>
      </c>
      <c r="E40" s="8">
        <v>0.003969907407407408</v>
      </c>
      <c r="F40" s="10">
        <v>25</v>
      </c>
      <c r="G40" s="8">
        <v>0.00425925925925926</v>
      </c>
      <c r="H40" s="3"/>
      <c r="I40" s="12"/>
      <c r="J40" s="3">
        <v>101</v>
      </c>
      <c r="K40" s="4" t="s">
        <v>265</v>
      </c>
      <c r="L40" s="4" t="s">
        <v>52</v>
      </c>
      <c r="M40" s="8" t="s">
        <v>275</v>
      </c>
      <c r="N40" s="10" t="s">
        <v>275</v>
      </c>
      <c r="O40" s="8" t="s">
        <v>275</v>
      </c>
      <c r="P40" s="4"/>
      <c r="Q40" s="12"/>
      <c r="R40" s="3">
        <v>83</v>
      </c>
      <c r="S40" s="8">
        <v>0.003969907407407408</v>
      </c>
      <c r="T40" s="10">
        <v>25</v>
      </c>
      <c r="U40" s="8">
        <v>0.00425925925925926</v>
      </c>
      <c r="V40" s="10">
        <v>10</v>
      </c>
      <c r="W40" s="12">
        <f t="shared" si="3"/>
        <v>10</v>
      </c>
    </row>
    <row r="41" spans="1:23" ht="14.25">
      <c r="A41" s="4">
        <v>84</v>
      </c>
      <c r="B41" s="52" t="s">
        <v>36</v>
      </c>
      <c r="C41" s="4" t="s">
        <v>147</v>
      </c>
      <c r="D41" s="4" t="s">
        <v>141</v>
      </c>
      <c r="E41" s="8">
        <v>0.004421296296296298</v>
      </c>
      <c r="F41" s="10">
        <v>10</v>
      </c>
      <c r="G41" s="8">
        <v>0.004537037037037039</v>
      </c>
      <c r="H41" s="4"/>
      <c r="I41" s="12"/>
      <c r="J41" s="3">
        <v>101</v>
      </c>
      <c r="K41" s="4" t="s">
        <v>265</v>
      </c>
      <c r="L41" s="4" t="s">
        <v>52</v>
      </c>
      <c r="M41" s="8" t="s">
        <v>275</v>
      </c>
      <c r="N41" s="10" t="s">
        <v>275</v>
      </c>
      <c r="O41" s="8" t="s">
        <v>275</v>
      </c>
      <c r="P41" s="4"/>
      <c r="Q41" s="12"/>
      <c r="R41" s="3">
        <v>84</v>
      </c>
      <c r="S41" s="8">
        <v>0.004421296296296298</v>
      </c>
      <c r="T41" s="10">
        <v>10</v>
      </c>
      <c r="U41" s="8">
        <v>0.004537037037037039</v>
      </c>
      <c r="V41" s="10">
        <v>25</v>
      </c>
      <c r="W41" s="12">
        <f t="shared" si="3"/>
        <v>25</v>
      </c>
    </row>
    <row r="42" spans="1:23" ht="14.25">
      <c r="A42" s="4">
        <v>87</v>
      </c>
      <c r="B42" s="52" t="s">
        <v>85</v>
      </c>
      <c r="C42" s="4" t="s">
        <v>150</v>
      </c>
      <c r="D42" s="4" t="s">
        <v>151</v>
      </c>
      <c r="E42" s="8">
        <v>0.003009259259259253</v>
      </c>
      <c r="F42" s="10">
        <v>25</v>
      </c>
      <c r="G42" s="8">
        <v>0.003298611111111105</v>
      </c>
      <c r="H42" s="3"/>
      <c r="I42" s="12"/>
      <c r="J42" s="3">
        <v>101</v>
      </c>
      <c r="K42" s="4" t="s">
        <v>265</v>
      </c>
      <c r="L42" s="4" t="s">
        <v>52</v>
      </c>
      <c r="M42" s="8" t="s">
        <v>275</v>
      </c>
      <c r="N42" s="10" t="s">
        <v>275</v>
      </c>
      <c r="O42" s="8" t="s">
        <v>275</v>
      </c>
      <c r="P42" s="4"/>
      <c r="Q42" s="12"/>
      <c r="R42" s="3">
        <v>87</v>
      </c>
      <c r="S42" s="8">
        <v>0.003009259259259253</v>
      </c>
      <c r="T42" s="10">
        <v>25</v>
      </c>
      <c r="U42" s="8">
        <v>0.003298611111111105</v>
      </c>
      <c r="V42" s="10">
        <v>6</v>
      </c>
      <c r="W42" s="12">
        <f t="shared" si="3"/>
        <v>6</v>
      </c>
    </row>
    <row r="43" spans="1:23" ht="14.25">
      <c r="A43" s="4">
        <v>88</v>
      </c>
      <c r="B43" s="52" t="s">
        <v>36</v>
      </c>
      <c r="C43" s="4" t="s">
        <v>152</v>
      </c>
      <c r="D43" s="4" t="s">
        <v>151</v>
      </c>
      <c r="E43" s="8">
        <v>0.0024189814814814872</v>
      </c>
      <c r="F43" s="10">
        <v>5</v>
      </c>
      <c r="G43" s="8">
        <v>0.0024768518518518577</v>
      </c>
      <c r="H43" s="4"/>
      <c r="I43" s="12"/>
      <c r="J43" s="3">
        <v>101</v>
      </c>
      <c r="K43" s="4" t="s">
        <v>265</v>
      </c>
      <c r="L43" s="4" t="s">
        <v>52</v>
      </c>
      <c r="M43" s="8">
        <v>0.002453703703703708</v>
      </c>
      <c r="N43" s="10">
        <v>0</v>
      </c>
      <c r="O43" s="8">
        <v>0.002453703703703708</v>
      </c>
      <c r="P43" s="4"/>
      <c r="Q43" s="12"/>
      <c r="R43" s="3">
        <v>88</v>
      </c>
      <c r="S43" s="8">
        <v>0.002453703703703708</v>
      </c>
      <c r="T43" s="10">
        <v>0</v>
      </c>
      <c r="U43" s="8">
        <v>0.002453703703703708</v>
      </c>
      <c r="V43" s="10">
        <v>6</v>
      </c>
      <c r="W43" s="12">
        <f t="shared" si="3"/>
        <v>6</v>
      </c>
    </row>
    <row r="44" spans="1:23" ht="14.25">
      <c r="A44" s="4">
        <v>90</v>
      </c>
      <c r="B44" s="52" t="s">
        <v>36</v>
      </c>
      <c r="C44" s="4" t="s">
        <v>168</v>
      </c>
      <c r="D44" s="4" t="s">
        <v>115</v>
      </c>
      <c r="E44" s="8">
        <v>0.0022453703703703767</v>
      </c>
      <c r="F44" s="10">
        <v>5</v>
      </c>
      <c r="G44" s="8">
        <v>0.002303240740740747</v>
      </c>
      <c r="H44" s="4"/>
      <c r="I44" s="12"/>
      <c r="J44" s="3">
        <v>101</v>
      </c>
      <c r="K44" s="4" t="s">
        <v>265</v>
      </c>
      <c r="L44" s="4" t="s">
        <v>52</v>
      </c>
      <c r="M44" s="8">
        <v>0.0021990740740740616</v>
      </c>
      <c r="N44" s="10">
        <v>5</v>
      </c>
      <c r="O44" s="8">
        <v>0.002256944444444432</v>
      </c>
      <c r="P44" s="4"/>
      <c r="Q44" s="12"/>
      <c r="R44" s="3">
        <v>90</v>
      </c>
      <c r="S44" s="8">
        <v>0.0021990740740740616</v>
      </c>
      <c r="T44" s="10">
        <v>5</v>
      </c>
      <c r="U44" s="8">
        <v>0.002256944444444432</v>
      </c>
      <c r="V44" s="10">
        <v>4</v>
      </c>
      <c r="W44" s="12">
        <f t="shared" si="3"/>
        <v>4</v>
      </c>
    </row>
    <row r="45" spans="1:23" ht="14.25">
      <c r="A45" s="4">
        <v>95</v>
      </c>
      <c r="B45" s="52" t="s">
        <v>36</v>
      </c>
      <c r="C45" s="4" t="s">
        <v>159</v>
      </c>
      <c r="D45" s="4" t="s">
        <v>56</v>
      </c>
      <c r="E45" s="8">
        <v>0.002824074074074062</v>
      </c>
      <c r="F45" s="10">
        <v>15</v>
      </c>
      <c r="G45" s="8">
        <v>0.002997685185185173</v>
      </c>
      <c r="H45" s="4"/>
      <c r="I45" s="12"/>
      <c r="J45" s="3">
        <v>101</v>
      </c>
      <c r="K45" s="4" t="s">
        <v>265</v>
      </c>
      <c r="L45" s="4" t="s">
        <v>52</v>
      </c>
      <c r="M45" s="8" t="s">
        <v>275</v>
      </c>
      <c r="N45" s="10" t="s">
        <v>275</v>
      </c>
      <c r="O45" s="8" t="s">
        <v>275</v>
      </c>
      <c r="P45" s="4"/>
      <c r="Q45" s="12"/>
      <c r="R45" s="3">
        <v>95</v>
      </c>
      <c r="S45" s="8">
        <v>0.002824074074074062</v>
      </c>
      <c r="T45" s="10">
        <v>15</v>
      </c>
      <c r="U45" s="8">
        <v>0.002997685185185173</v>
      </c>
      <c r="V45" s="10">
        <v>19</v>
      </c>
      <c r="W45" s="12">
        <f t="shared" si="3"/>
        <v>19</v>
      </c>
    </row>
    <row r="46" spans="1:23" ht="14.25">
      <c r="A46" s="4">
        <v>96</v>
      </c>
      <c r="B46" s="52" t="s">
        <v>36</v>
      </c>
      <c r="C46" s="4" t="s">
        <v>262</v>
      </c>
      <c r="D46" s="4" t="s">
        <v>154</v>
      </c>
      <c r="E46" s="8">
        <v>0.002743055555555554</v>
      </c>
      <c r="F46" s="10">
        <v>20</v>
      </c>
      <c r="G46" s="8">
        <v>0.0029745370370370355</v>
      </c>
      <c r="H46" s="4"/>
      <c r="I46" s="12"/>
      <c r="J46" s="3">
        <v>101</v>
      </c>
      <c r="K46" s="4" t="s">
        <v>265</v>
      </c>
      <c r="L46" s="4" t="s">
        <v>52</v>
      </c>
      <c r="M46" s="8">
        <v>0.002847222222222223</v>
      </c>
      <c r="N46" s="10">
        <v>25</v>
      </c>
      <c r="O46" s="8">
        <v>0.003136574074074075</v>
      </c>
      <c r="P46" s="4"/>
      <c r="Q46" s="12"/>
      <c r="R46" s="3">
        <v>96</v>
      </c>
      <c r="S46" s="8">
        <v>0.002743055555555554</v>
      </c>
      <c r="T46" s="10">
        <v>20</v>
      </c>
      <c r="U46" s="8">
        <v>0.0029745370370370355</v>
      </c>
      <c r="V46" s="10">
        <v>18</v>
      </c>
      <c r="W46" s="12">
        <f t="shared" si="3"/>
        <v>18</v>
      </c>
    </row>
    <row r="47" spans="1:23" ht="14.25">
      <c r="A47" s="4">
        <v>97</v>
      </c>
      <c r="B47" s="52" t="s">
        <v>36</v>
      </c>
      <c r="C47" s="4" t="s">
        <v>161</v>
      </c>
      <c r="D47" s="4" t="s">
        <v>131</v>
      </c>
      <c r="E47" s="8">
        <v>0.0031365740740740694</v>
      </c>
      <c r="F47" s="10">
        <v>15</v>
      </c>
      <c r="G47" s="8">
        <v>0.0033101851851851803</v>
      </c>
      <c r="H47" s="4"/>
      <c r="I47" s="12"/>
      <c r="J47" s="3">
        <v>101</v>
      </c>
      <c r="K47" s="4" t="s">
        <v>265</v>
      </c>
      <c r="L47" s="4" t="s">
        <v>52</v>
      </c>
      <c r="M47" s="8">
        <v>0.002800925925925915</v>
      </c>
      <c r="N47" s="10">
        <v>0</v>
      </c>
      <c r="O47" s="8">
        <v>0.002800925925925915</v>
      </c>
      <c r="P47" s="4"/>
      <c r="Q47" s="12"/>
      <c r="R47" s="3">
        <v>97</v>
      </c>
      <c r="S47" s="8">
        <v>0.002800925925925915</v>
      </c>
      <c r="T47" s="10">
        <v>0</v>
      </c>
      <c r="U47" s="8">
        <v>0.002800925925925915</v>
      </c>
      <c r="V47" s="10">
        <v>13</v>
      </c>
      <c r="W47" s="12">
        <f t="shared" si="3"/>
        <v>13</v>
      </c>
    </row>
    <row r="48" spans="1:23" ht="14.25">
      <c r="A48" s="4">
        <v>98</v>
      </c>
      <c r="B48" s="52" t="s">
        <v>36</v>
      </c>
      <c r="C48" s="4" t="s">
        <v>162</v>
      </c>
      <c r="D48" s="4" t="s">
        <v>92</v>
      </c>
      <c r="E48" s="8">
        <v>0.003067129629629628</v>
      </c>
      <c r="F48" s="10">
        <v>10</v>
      </c>
      <c r="G48" s="8">
        <v>0.003182870370370369</v>
      </c>
      <c r="H48" s="4"/>
      <c r="I48" s="12"/>
      <c r="J48" s="3">
        <v>101</v>
      </c>
      <c r="K48" s="4" t="s">
        <v>265</v>
      </c>
      <c r="L48" s="4" t="s">
        <v>52</v>
      </c>
      <c r="M48" s="8">
        <v>0.0031597222222222443</v>
      </c>
      <c r="N48" s="10">
        <v>5</v>
      </c>
      <c r="O48" s="8">
        <v>0.0032175925925926148</v>
      </c>
      <c r="P48" s="4"/>
      <c r="Q48" s="12"/>
      <c r="R48" s="3">
        <v>98</v>
      </c>
      <c r="S48" s="8">
        <v>0.003067129629629628</v>
      </c>
      <c r="T48" s="10">
        <v>10</v>
      </c>
      <c r="U48" s="8">
        <v>0.003182870370370369</v>
      </c>
      <c r="V48" s="10">
        <v>20</v>
      </c>
      <c r="W48" s="12">
        <f t="shared" si="3"/>
        <v>20</v>
      </c>
    </row>
    <row r="49" spans="1:23" ht="14.25">
      <c r="A49" s="4">
        <v>99</v>
      </c>
      <c r="B49" s="52" t="s">
        <v>85</v>
      </c>
      <c r="C49" s="4" t="s">
        <v>163</v>
      </c>
      <c r="D49" s="4" t="s">
        <v>151</v>
      </c>
      <c r="E49" s="8">
        <v>0.003310185185185187</v>
      </c>
      <c r="F49" s="10">
        <v>75</v>
      </c>
      <c r="G49" s="8">
        <v>0.004178240740740743</v>
      </c>
      <c r="H49" s="3"/>
      <c r="I49" s="12"/>
      <c r="J49" s="3">
        <v>101</v>
      </c>
      <c r="K49" s="4" t="s">
        <v>265</v>
      </c>
      <c r="L49" s="4" t="s">
        <v>52</v>
      </c>
      <c r="M49" s="8" t="s">
        <v>275</v>
      </c>
      <c r="N49" s="10" t="s">
        <v>275</v>
      </c>
      <c r="O49" s="8" t="s">
        <v>275</v>
      </c>
      <c r="P49" s="4"/>
      <c r="Q49" s="12"/>
      <c r="R49" s="3">
        <v>99</v>
      </c>
      <c r="S49" s="8">
        <v>0.003310185185185187</v>
      </c>
      <c r="T49" s="10">
        <v>75</v>
      </c>
      <c r="U49" s="8">
        <v>0.004178240740740743</v>
      </c>
      <c r="V49" s="10">
        <v>9</v>
      </c>
      <c r="W49" s="12">
        <f t="shared" si="3"/>
        <v>9</v>
      </c>
    </row>
    <row r="50" spans="1:23" ht="14.25">
      <c r="A50" s="4">
        <v>100</v>
      </c>
      <c r="B50" s="52" t="s">
        <v>36</v>
      </c>
      <c r="C50" s="4" t="s">
        <v>164</v>
      </c>
      <c r="D50" s="4" t="s">
        <v>202</v>
      </c>
      <c r="E50" s="8">
        <v>0.008067129629629619</v>
      </c>
      <c r="F50" s="10">
        <v>25</v>
      </c>
      <c r="G50" s="8">
        <v>0.00835648148148147</v>
      </c>
      <c r="H50" s="4"/>
      <c r="I50" s="12"/>
      <c r="J50" s="3">
        <v>101</v>
      </c>
      <c r="K50" s="4" t="s">
        <v>265</v>
      </c>
      <c r="L50" s="4" t="s">
        <v>52</v>
      </c>
      <c r="M50" s="8">
        <v>0.004351851851851843</v>
      </c>
      <c r="N50" s="10">
        <v>210</v>
      </c>
      <c r="O50" s="8">
        <v>0.0067824074074073985</v>
      </c>
      <c r="P50" s="4"/>
      <c r="Q50" s="12"/>
      <c r="R50" s="3">
        <v>100</v>
      </c>
      <c r="S50" s="8">
        <v>0.004351851851851843</v>
      </c>
      <c r="T50" s="10">
        <v>210</v>
      </c>
      <c r="U50" s="8">
        <v>0.0067824074074073985</v>
      </c>
      <c r="V50" s="10">
        <v>29</v>
      </c>
      <c r="W50" s="12">
        <f t="shared" si="3"/>
        <v>29</v>
      </c>
    </row>
    <row r="51" spans="1:23" ht="14.25">
      <c r="A51" s="4">
        <v>101</v>
      </c>
      <c r="B51" s="52" t="s">
        <v>85</v>
      </c>
      <c r="C51" s="4" t="s">
        <v>165</v>
      </c>
      <c r="D51" s="4" t="s">
        <v>115</v>
      </c>
      <c r="E51" s="8">
        <v>0.0025694444444444298</v>
      </c>
      <c r="F51" s="10">
        <v>0</v>
      </c>
      <c r="G51" s="8">
        <v>0.0025694444444444298</v>
      </c>
      <c r="H51" s="3"/>
      <c r="I51" s="12"/>
      <c r="J51" s="3">
        <v>101</v>
      </c>
      <c r="K51" s="4" t="s">
        <v>265</v>
      </c>
      <c r="L51" s="4" t="s">
        <v>52</v>
      </c>
      <c r="M51" s="8">
        <v>0.002662037037037046</v>
      </c>
      <c r="N51" s="10">
        <v>0</v>
      </c>
      <c r="O51" s="8">
        <v>0.002662037037037046</v>
      </c>
      <c r="P51" s="4"/>
      <c r="Q51" s="12"/>
      <c r="R51" s="3">
        <v>101</v>
      </c>
      <c r="S51" s="8">
        <v>0.0025694444444444298</v>
      </c>
      <c r="T51" s="10">
        <v>0</v>
      </c>
      <c r="U51" s="8">
        <v>0.0025694444444444298</v>
      </c>
      <c r="V51" s="10">
        <v>2</v>
      </c>
      <c r="W51" s="12">
        <f t="shared" si="3"/>
        <v>2</v>
      </c>
    </row>
    <row r="52" spans="1:23" ht="14.25">
      <c r="A52" s="4">
        <v>102</v>
      </c>
      <c r="B52" s="62" t="s">
        <v>85</v>
      </c>
      <c r="C52" s="4" t="s">
        <v>166</v>
      </c>
      <c r="D52" s="4" t="s">
        <v>115</v>
      </c>
      <c r="E52" s="8">
        <v>0.002847222222222223</v>
      </c>
      <c r="F52" s="10">
        <v>0</v>
      </c>
      <c r="G52" s="8">
        <v>0.002847222222222223</v>
      </c>
      <c r="H52" s="3"/>
      <c r="I52" s="12"/>
      <c r="J52" s="3">
        <v>101</v>
      </c>
      <c r="K52" s="4" t="s">
        <v>265</v>
      </c>
      <c r="L52" s="4" t="s">
        <v>52</v>
      </c>
      <c r="M52" s="8">
        <v>0.0027083333333333404</v>
      </c>
      <c r="N52" s="10">
        <v>0</v>
      </c>
      <c r="O52" s="8">
        <v>0.0027083333333333404</v>
      </c>
      <c r="P52" s="4"/>
      <c r="Q52" s="12"/>
      <c r="R52" s="3">
        <v>102</v>
      </c>
      <c r="S52" s="8">
        <v>0.0027083333333333404</v>
      </c>
      <c r="T52" s="10">
        <v>0</v>
      </c>
      <c r="U52" s="8">
        <v>0.0027083333333333404</v>
      </c>
      <c r="V52" s="10">
        <v>4</v>
      </c>
      <c r="W52" s="12">
        <f t="shared" si="3"/>
        <v>4</v>
      </c>
    </row>
    <row r="53" spans="1:23" ht="14.25">
      <c r="A53" s="4">
        <v>103</v>
      </c>
      <c r="B53" s="62" t="s">
        <v>36</v>
      </c>
      <c r="C53" s="4" t="s">
        <v>167</v>
      </c>
      <c r="D53" s="4" t="s">
        <v>202</v>
      </c>
      <c r="E53" s="8">
        <v>0.00285879629629629</v>
      </c>
      <c r="F53" s="10">
        <v>0</v>
      </c>
      <c r="G53" s="8">
        <v>0.00285879629629629</v>
      </c>
      <c r="H53" s="4"/>
      <c r="I53" s="12"/>
      <c r="J53" s="3">
        <v>101</v>
      </c>
      <c r="K53" s="4" t="s">
        <v>265</v>
      </c>
      <c r="L53" s="4" t="s">
        <v>52</v>
      </c>
      <c r="M53" s="8" t="s">
        <v>275</v>
      </c>
      <c r="N53" s="10" t="s">
        <v>275</v>
      </c>
      <c r="O53" s="8" t="s">
        <v>275</v>
      </c>
      <c r="P53" s="4"/>
      <c r="Q53" s="12"/>
      <c r="R53" s="3">
        <v>103</v>
      </c>
      <c r="S53" s="8">
        <v>0.00285879629629629</v>
      </c>
      <c r="T53" s="10">
        <v>0</v>
      </c>
      <c r="U53" s="8">
        <v>0.00285879629629629</v>
      </c>
      <c r="V53" s="10">
        <v>16</v>
      </c>
      <c r="W53" s="12">
        <f t="shared" si="3"/>
        <v>16</v>
      </c>
    </row>
  </sheetData>
  <sheetProtection/>
  <mergeCells count="22">
    <mergeCell ref="Z1:Z2"/>
    <mergeCell ref="H1:H2"/>
    <mergeCell ref="E1:E2"/>
    <mergeCell ref="G1:G2"/>
    <mergeCell ref="F1:F2"/>
    <mergeCell ref="Y1:Y2"/>
    <mergeCell ref="R1:R2"/>
    <mergeCell ref="X1:X2"/>
    <mergeCell ref="S1:S2"/>
    <mergeCell ref="T1:T2"/>
    <mergeCell ref="V1:V2"/>
    <mergeCell ref="A1:A2"/>
    <mergeCell ref="C1:C2"/>
    <mergeCell ref="D1:D2"/>
    <mergeCell ref="U1:U2"/>
    <mergeCell ref="L1:L2"/>
    <mergeCell ref="M1:M2"/>
    <mergeCell ref="N1:N2"/>
    <mergeCell ref="J1:J2"/>
    <mergeCell ref="K1:K2"/>
    <mergeCell ref="O1:O2"/>
    <mergeCell ref="P1:P2"/>
  </mergeCells>
  <printOptions/>
  <pageMargins left="0.3937007874015748" right="0.3937007874015748" top="0.7086614173228347" bottom="0.5118110236220472" header="0.3937007874015748" footer="0.2362204724409449"/>
  <pageSetup horizontalDpi="600" verticalDpi="600" orientation="landscape" paperSize="9" scale="65" r:id="rId1"/>
  <headerFooter alignWithMargins="0">
    <oddHeader>&amp;L&amp;12Протокол соревнованию&amp;"Arial Cyr,полужирный" по ___________________&amp;C&amp;12слет &amp;"Arial Cyr,полужирный"ТКТ&amp;"Arial Cyr,обычный" 2007 г                      попытка ________&amp;R&amp;12Лист</oddHeader>
    <oddFooter>&amp;L&amp;"Arial Cyr,Bold"Секретарь&amp;C&amp;"Arial Cyr,Bold"Судья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</cp:lastModifiedBy>
  <cp:lastPrinted>2007-10-01T16:11:06Z</cp:lastPrinted>
  <dcterms:created xsi:type="dcterms:W3CDTF">2005-09-23T10:20:12Z</dcterms:created>
  <dcterms:modified xsi:type="dcterms:W3CDTF">2007-10-01T16:48:08Z</dcterms:modified>
  <cp:category/>
  <cp:version/>
  <cp:contentType/>
  <cp:contentStatus/>
</cp:coreProperties>
</file>